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F:\Respaldo Planificacion y Desarrollo\2022\Documentación página web\Contabilidad\"/>
    </mc:Choice>
  </mc:AlternateContent>
  <xr:revisionPtr revIDLastSave="0" documentId="13_ncr:1_{212F1B28-DD5B-4FB6-A9BA-E1CBAC09ED9C}" xr6:coauthVersionLast="47" xr6:coauthVersionMax="47" xr10:uidLastSave="{00000000-0000-0000-0000-000000000000}"/>
  <bookViews>
    <workbookView xWindow="3765" yWindow="3840" windowWidth="16065" windowHeight="11235" xr2:uid="{00000000-000D-0000-FFFF-FFFF00000000}"/>
  </bookViews>
  <sheets>
    <sheet name=" 1_Liquidación" sheetId="1" r:id="rId1"/>
    <sheet name="2_Morosidad" sheetId="2" r:id="rId2"/>
    <sheet name="3_Detalle de origen y aplic (2)" sheetId="7" r:id="rId3"/>
    <sheet name="4_OyA Transferencias Gob Ce (2)" sheetId="8" r:id="rId4"/>
    <sheet name="Ejemplo Detalle de origen y apl" sheetId="5" r:id="rId5"/>
    <sheet name="Ejemplo OyA Transferencias Gob " sheetId="6" r:id="rId6"/>
  </sheets>
  <definedNames>
    <definedName name="Anexo_8_Endeudamiento" localSheetId="2">#REF!</definedName>
    <definedName name="Anexo_8_Endeudamiento" localSheetId="3">#REF!</definedName>
    <definedName name="Anexo_8_Endeudamiento">#REF!</definedName>
    <definedName name="LIQ" localSheetId="2">#REF!</definedName>
    <definedName name="LIQ" localSheetId="3">#REF!</definedName>
    <definedName name="LI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hUPlacZ8NiTwiuJ94UUbu2h1YfXw=="/>
    </ext>
  </extLst>
</workbook>
</file>

<file path=xl/calcChain.xml><?xml version="1.0" encoding="utf-8"?>
<calcChain xmlns="http://schemas.openxmlformats.org/spreadsheetml/2006/main">
  <c r="K29" i="8" l="1"/>
  <c r="L27" i="8"/>
  <c r="L29" i="8" s="1"/>
  <c r="H27" i="8"/>
  <c r="H29" i="8" s="1"/>
  <c r="M25" i="8"/>
  <c r="M24" i="8"/>
  <c r="M23" i="8"/>
  <c r="M22" i="8"/>
  <c r="M21" i="8"/>
  <c r="M27" i="8" s="1"/>
  <c r="L19" i="8"/>
  <c r="M19" i="8" s="1"/>
  <c r="K19" i="8"/>
  <c r="H19" i="8"/>
  <c r="M17" i="8"/>
  <c r="M16" i="8"/>
  <c r="M15" i="8"/>
  <c r="M14" i="8"/>
  <c r="M13" i="8"/>
  <c r="M12" i="8"/>
  <c r="M11" i="8"/>
  <c r="M10" i="8"/>
  <c r="L250" i="7"/>
  <c r="H250" i="7"/>
  <c r="E250" i="7"/>
  <c r="I248" i="7"/>
  <c r="I250" i="7" s="1"/>
  <c r="H246" i="7"/>
  <c r="E246" i="7"/>
  <c r="L246" i="7" s="1"/>
  <c r="J244" i="7"/>
  <c r="J243" i="7"/>
  <c r="J242" i="7"/>
  <c r="J241" i="7"/>
  <c r="J240" i="7"/>
  <c r="J246" i="7" s="1"/>
  <c r="I236" i="7"/>
  <c r="H236" i="7"/>
  <c r="E236" i="7"/>
  <c r="L236" i="7" s="1"/>
  <c r="J234" i="7"/>
  <c r="J232" i="7"/>
  <c r="J236" i="7" s="1"/>
  <c r="I230" i="7"/>
  <c r="L228" i="7"/>
  <c r="D228" i="7"/>
  <c r="H224" i="7"/>
  <c r="E224" i="7"/>
  <c r="L224" i="7" s="1"/>
  <c r="J222" i="7"/>
  <c r="J221" i="7"/>
  <c r="J219" i="7"/>
  <c r="J218" i="7"/>
  <c r="J216" i="7"/>
  <c r="J215" i="7"/>
  <c r="J213" i="7"/>
  <c r="I212" i="7"/>
  <c r="I210" i="7"/>
  <c r="I208" i="7"/>
  <c r="J206" i="7"/>
  <c r="I205" i="7"/>
  <c r="J203" i="7"/>
  <c r="J224" i="7" s="1"/>
  <c r="I201" i="7"/>
  <c r="I224" i="7" s="1"/>
  <c r="I199" i="7"/>
  <c r="H199" i="7"/>
  <c r="I197" i="7"/>
  <c r="E197" i="7"/>
  <c r="E199" i="7" s="1"/>
  <c r="L199" i="7" s="1"/>
  <c r="H195" i="7"/>
  <c r="E195" i="7"/>
  <c r="L195" i="7" s="1"/>
  <c r="I193" i="7"/>
  <c r="I195" i="7" s="1"/>
  <c r="I191" i="7"/>
  <c r="H191" i="7"/>
  <c r="E191" i="7"/>
  <c r="L191" i="7" s="1"/>
  <c r="I189" i="7"/>
  <c r="J187" i="7"/>
  <c r="J191" i="7" s="1"/>
  <c r="I185" i="7"/>
  <c r="H183" i="7"/>
  <c r="E183" i="7"/>
  <c r="L183" i="7" s="1"/>
  <c r="J181" i="7"/>
  <c r="J183" i="7" s="1"/>
  <c r="I179" i="7"/>
  <c r="I183" i="7" s="1"/>
  <c r="H177" i="7"/>
  <c r="E177" i="7"/>
  <c r="J175" i="7"/>
  <c r="J177" i="7" s="1"/>
  <c r="I174" i="7"/>
  <c r="I173" i="7"/>
  <c r="I172" i="7"/>
  <c r="I170" i="7"/>
  <c r="I177" i="7" s="1"/>
  <c r="E170" i="7"/>
  <c r="I168" i="7"/>
  <c r="H168" i="7"/>
  <c r="E168" i="7"/>
  <c r="L168" i="7" s="1"/>
  <c r="I166" i="7"/>
  <c r="L164" i="7"/>
  <c r="H164" i="7"/>
  <c r="E164" i="7"/>
  <c r="I162" i="7"/>
  <c r="I164" i="7" s="1"/>
  <c r="H160" i="7"/>
  <c r="E160" i="7"/>
  <c r="L160" i="7" s="1"/>
  <c r="J158" i="7"/>
  <c r="J160" i="7" s="1"/>
  <c r="I156" i="7"/>
  <c r="I154" i="7"/>
  <c r="I160" i="7" s="1"/>
  <c r="H152" i="7"/>
  <c r="E152" i="7"/>
  <c r="L152" i="7" s="1"/>
  <c r="I150" i="7"/>
  <c r="I152" i="7" s="1"/>
  <c r="H148" i="7"/>
  <c r="E148" i="7"/>
  <c r="L148" i="7" s="1"/>
  <c r="I146" i="7"/>
  <c r="I145" i="7"/>
  <c r="I144" i="7"/>
  <c r="I148" i="7" s="1"/>
  <c r="H142" i="7"/>
  <c r="E142" i="7"/>
  <c r="L142" i="7" s="1"/>
  <c r="I140" i="7"/>
  <c r="I142" i="7" s="1"/>
  <c r="H138" i="7"/>
  <c r="E138" i="7"/>
  <c r="L138" i="7" s="1"/>
  <c r="J136" i="7"/>
  <c r="J138" i="7" s="1"/>
  <c r="I135" i="7"/>
  <c r="I138" i="7" s="1"/>
  <c r="I134" i="7"/>
  <c r="I133" i="7"/>
  <c r="K131" i="7"/>
  <c r="I131" i="7"/>
  <c r="H131" i="7"/>
  <c r="E131" i="7"/>
  <c r="L131" i="7" s="1"/>
  <c r="K129" i="7"/>
  <c r="I128" i="7"/>
  <c r="I127" i="7"/>
  <c r="I126" i="7"/>
  <c r="I125" i="7"/>
  <c r="I124" i="7"/>
  <c r="H120" i="7"/>
  <c r="E120" i="7"/>
  <c r="L120" i="7" s="1"/>
  <c r="I118" i="7"/>
  <c r="I117" i="7"/>
  <c r="I115" i="7"/>
  <c r="I120" i="7" s="1"/>
  <c r="H113" i="7"/>
  <c r="E113" i="7"/>
  <c r="L113" i="7" s="1"/>
  <c r="J111" i="7"/>
  <c r="I109" i="7"/>
  <c r="J107" i="7"/>
  <c r="J113" i="7" s="1"/>
  <c r="I106" i="7"/>
  <c r="I113" i="7" s="1"/>
  <c r="H104" i="7"/>
  <c r="E104" i="7"/>
  <c r="L104" i="7" s="1"/>
  <c r="J102" i="7"/>
  <c r="J104" i="7" s="1"/>
  <c r="I100" i="7"/>
  <c r="I98" i="7"/>
  <c r="I104" i="7" s="1"/>
  <c r="H96" i="7"/>
  <c r="E96" i="7"/>
  <c r="L96" i="7" s="1"/>
  <c r="J94" i="7"/>
  <c r="J92" i="7"/>
  <c r="J91" i="7"/>
  <c r="J96" i="7" s="1"/>
  <c r="I89" i="7"/>
  <c r="I87" i="7"/>
  <c r="I85" i="7"/>
  <c r="I84" i="7"/>
  <c r="I82" i="7"/>
  <c r="I80" i="7"/>
  <c r="I79" i="7"/>
  <c r="I78" i="7"/>
  <c r="I96" i="7" s="1"/>
  <c r="H76" i="7"/>
  <c r="E76" i="7"/>
  <c r="L76" i="7" s="1"/>
  <c r="I74" i="7"/>
  <c r="I73" i="7"/>
  <c r="I76" i="7" s="1"/>
  <c r="L68" i="7"/>
  <c r="I68" i="7"/>
  <c r="H68" i="7"/>
  <c r="E68" i="7"/>
  <c r="I66" i="7"/>
  <c r="H64" i="7"/>
  <c r="E64" i="7"/>
  <c r="L64" i="7" s="1"/>
  <c r="J62" i="7"/>
  <c r="J64" i="7" s="1"/>
  <c r="I60" i="7"/>
  <c r="I64" i="7" s="1"/>
  <c r="L57" i="7"/>
  <c r="I57" i="7"/>
  <c r="H57" i="7"/>
  <c r="E57" i="7"/>
  <c r="I55" i="7"/>
  <c r="H53" i="7"/>
  <c r="L53" i="7" s="1"/>
  <c r="E53" i="7"/>
  <c r="J51" i="7"/>
  <c r="J49" i="7"/>
  <c r="J47" i="7"/>
  <c r="J46" i="7"/>
  <c r="J45" i="7"/>
  <c r="J43" i="7"/>
  <c r="J42" i="7"/>
  <c r="J41" i="7"/>
  <c r="J39" i="7"/>
  <c r="I37" i="7"/>
  <c r="J35" i="7"/>
  <c r="I34" i="7"/>
  <c r="I33" i="7"/>
  <c r="I32" i="7"/>
  <c r="I30" i="7"/>
  <c r="I29" i="7"/>
  <c r="I28" i="7"/>
  <c r="K26" i="7"/>
  <c r="K53" i="7" s="1"/>
  <c r="I25" i="7"/>
  <c r="J24" i="7"/>
  <c r="J53" i="7" s="1"/>
  <c r="I23" i="7"/>
  <c r="I22" i="7"/>
  <c r="I21" i="7"/>
  <c r="I20" i="7"/>
  <c r="I18" i="7"/>
  <c r="I16" i="7"/>
  <c r="I15" i="7"/>
  <c r="I53" i="7" s="1"/>
  <c r="I14" i="7"/>
  <c r="M29" i="8" l="1"/>
  <c r="N29" i="8" s="1"/>
  <c r="N19" i="8"/>
  <c r="N27" i="8"/>
  <c r="C30" i="2" l="1"/>
  <c r="B30" i="2"/>
  <c r="C24" i="2"/>
  <c r="C23" i="2"/>
  <c r="C22" i="2"/>
  <c r="C21" i="2"/>
  <c r="C20" i="2"/>
  <c r="C19" i="2"/>
  <c r="C17" i="2"/>
  <c r="C10" i="2"/>
  <c r="D30" i="2" l="1"/>
  <c r="D18" i="1" l="1"/>
  <c r="D14" i="1"/>
  <c r="D13" i="1"/>
  <c r="H18" i="6"/>
  <c r="N16" i="6"/>
  <c r="M16" i="6"/>
  <c r="M18" i="6" s="1"/>
  <c r="N18" i="6" s="1"/>
  <c r="L16" i="6"/>
  <c r="K16" i="6"/>
  <c r="M15" i="6"/>
  <c r="M14" i="6"/>
  <c r="L12" i="6"/>
  <c r="K12" i="6"/>
  <c r="M12" i="6" s="1"/>
  <c r="N12" i="6" s="1"/>
  <c r="M11" i="6"/>
  <c r="M10" i="6"/>
  <c r="M9" i="6"/>
  <c r="K21" i="5"/>
  <c r="J21" i="5"/>
  <c r="I21" i="5"/>
  <c r="H21" i="5"/>
  <c r="L21" i="5" s="1"/>
  <c r="E21" i="5"/>
  <c r="D21" i="5"/>
  <c r="D24" i="2"/>
  <c r="D23" i="2"/>
  <c r="D22" i="2"/>
  <c r="D21" i="2"/>
  <c r="D20" i="2"/>
  <c r="D19" i="2"/>
  <c r="D18" i="2"/>
  <c r="D17" i="2"/>
  <c r="D14" i="2"/>
  <c r="D13" i="2"/>
  <c r="D12" i="2"/>
  <c r="D11" i="2"/>
  <c r="D10" i="2"/>
  <c r="D9" i="2"/>
  <c r="D16" i="1" l="1"/>
  <c r="D20" i="1" s="1"/>
</calcChain>
</file>

<file path=xl/sharedStrings.xml><?xml version="1.0" encoding="utf-8"?>
<sst xmlns="http://schemas.openxmlformats.org/spreadsheetml/2006/main" count="639" uniqueCount="350">
  <si>
    <t>N.° 1</t>
  </si>
  <si>
    <t xml:space="preserve"> En colones</t>
  </si>
  <si>
    <t>PRESUPUESTO</t>
  </si>
  <si>
    <r>
      <rPr>
        <b/>
        <sz val="11"/>
        <color rgb="FF000000"/>
        <rFont val="Century Gothic"/>
      </rPr>
      <t xml:space="preserve">REAL </t>
    </r>
    <r>
      <rPr>
        <b/>
        <vertAlign val="superscript"/>
        <sz val="11"/>
        <color rgb="FF000000"/>
        <rFont val="Century Gothic"/>
      </rPr>
      <t>1</t>
    </r>
  </si>
  <si>
    <t xml:space="preserve">INGRESOS </t>
  </si>
  <si>
    <t>Menos:</t>
  </si>
  <si>
    <t>GASTOS</t>
  </si>
  <si>
    <t xml:space="preserve"> </t>
  </si>
  <si>
    <t xml:space="preserve">SUPERÁVIT / DÉFICIT </t>
  </si>
  <si>
    <t>Menos:  Saldos con destino específico</t>
  </si>
  <si>
    <t>SUPERÁVIT LIBRE/DÉFICIT</t>
  </si>
  <si>
    <t>DETALLE SUPERÁVIT ESPECÍFICO:</t>
  </si>
  <si>
    <t>Concepto específico</t>
  </si>
  <si>
    <t>Fundamento legal o especial que lo justifica</t>
  </si>
  <si>
    <t>Monto</t>
  </si>
  <si>
    <t>Ley N°. xxx</t>
  </si>
  <si>
    <t>Nombre del Alcalde Municipal</t>
  </si>
  <si>
    <t>Firma</t>
  </si>
  <si>
    <t>Nombre funcionario responsable</t>
  </si>
  <si>
    <t>proceso de liquidación presupuestaria</t>
  </si>
  <si>
    <t>Fecha</t>
  </si>
  <si>
    <t>1/ Incluye los compromisos presupuestarios contraídos al 31-12-20xx, pendientes de liquidación, según lo establecido en el artículo 116 del Código Municipal:</t>
  </si>
  <si>
    <t>Si</t>
  </si>
  <si>
    <t>No</t>
  </si>
  <si>
    <t xml:space="preserve"> N.° 2</t>
  </si>
  <si>
    <t xml:space="preserve">En atención al art. 5 de la Ley N.° 7755 Control de las Partidas Específicas con Cargo al Presupuesto Nacional y el art. 23 de su Reglamento. </t>
  </si>
  <si>
    <t>Ingreso</t>
  </si>
  <si>
    <t>Resultado porcentual</t>
  </si>
  <si>
    <t>Impuesto sobre bienes inmuebles</t>
  </si>
  <si>
    <t>Patentes municipales</t>
  </si>
  <si>
    <t>Servicio de recolección de residuos</t>
  </si>
  <si>
    <t>Servicio de depósito y tratamiento de residuos</t>
  </si>
  <si>
    <t>Servicio de aseo de vías y sitios público</t>
  </si>
  <si>
    <t>Servicio de parques y obras de ornato</t>
  </si>
  <si>
    <t>Servicio de acueductos</t>
  </si>
  <si>
    <t>Servicio de alcantarillado</t>
  </si>
  <si>
    <t>Otro....</t>
  </si>
  <si>
    <t>TOTAL</t>
  </si>
  <si>
    <t>Nombre del funcionario responsable de su elaboración</t>
  </si>
  <si>
    <t>Cargo que ocupa en la organización</t>
  </si>
  <si>
    <t>DETALLE DE ORIGEN Y APLICACIÓN DE RECURSOS</t>
  </si>
  <si>
    <t xml:space="preserve">Notas:                </t>
  </si>
  <si>
    <t>1. En esta primera hoja debe incluirse la totalidad de recursos percibidos por la institución (incluidos también los ingresos por transferencias de Presupuesto Nacional) y cuyos montos coincidan con la liquidación (Columna E). Los ingresos se deben incorporar a máximo nivel de desglose de acuerdo con el Clasificador de Ingresos del Sector Público.</t>
  </si>
  <si>
    <t xml:space="preserve">2. Incorporar en la columna "Aplicación" la información de los recursos por partida por objeto de gasto asi como por clasificación económica, los cuales sus montos (Columna H) también deben coincidir con los datos registrados en la liquidación. </t>
  </si>
  <si>
    <t>Origen</t>
  </si>
  <si>
    <t>Aplicación de los gastos ejecutados</t>
  </si>
  <si>
    <t>CODIGO SEGÚN CLASIFICADOR DE INGRESOS</t>
  </si>
  <si>
    <t xml:space="preserve">INGRESO </t>
  </si>
  <si>
    <t>En caso de transferencias indique la institución concedente</t>
  </si>
  <si>
    <t>Presupuesto definitivo incorporado por la entidad</t>
  </si>
  <si>
    <r>
      <rPr>
        <b/>
        <sz val="10"/>
        <color rgb="FFFFFFFF"/>
        <rFont val="Arial"/>
      </rPr>
      <t>Ingreso real</t>
    </r>
    <r>
      <rPr>
        <b/>
        <sz val="9"/>
        <color rgb="FFFFFFFF"/>
        <rFont val="Arial"/>
      </rPr>
      <t xml:space="preserve">  (recaudado o recibido)</t>
    </r>
  </si>
  <si>
    <t>PROGRAMA</t>
  </si>
  <si>
    <r>
      <rPr>
        <b/>
        <sz val="11"/>
        <color rgb="FFFFFFFF"/>
        <rFont val="Arial"/>
      </rPr>
      <t xml:space="preserve">APLICACIÓN OBJETO DEL GASTO
</t>
    </r>
    <r>
      <rPr>
        <b/>
        <i/>
        <sz val="11"/>
        <color rgb="FFFFFFFF"/>
        <rFont val="Arial"/>
      </rPr>
      <t>(Por Partida)</t>
    </r>
  </si>
  <si>
    <t>Monto Ejecutado</t>
  </si>
  <si>
    <t>APLICACIÓN CLASIFICACIÓN ECONÓMICA</t>
  </si>
  <si>
    <t xml:space="preserve"> (Ingreso Real-Gasto Real)</t>
  </si>
  <si>
    <t>Observaciones</t>
  </si>
  <si>
    <t>Gasto Corriente</t>
  </si>
  <si>
    <t>Gasto Capital</t>
  </si>
  <si>
    <t>Transacciones Financieras</t>
  </si>
  <si>
    <t>INSTITUCIÓN: XXXXX</t>
  </si>
  <si>
    <t>CUADRO N.° 2</t>
  </si>
  <si>
    <r>
      <rPr>
        <b/>
        <sz val="12"/>
        <color theme="1"/>
        <rFont val="Arial"/>
      </rPr>
      <t>ORIGEN Y APLICACIÓN DE RECURSOS PROVENIENTES DE TRANSFERENCIAS ASIGNADAS EN EL PRESUPUESTO NACIONAL</t>
    </r>
    <r>
      <rPr>
        <b/>
        <i/>
        <sz val="12"/>
        <color theme="1"/>
        <rFont val="Arial"/>
      </rPr>
      <t xml:space="preserve"> (MONTOS EN MILLONES)</t>
    </r>
  </si>
  <si>
    <r>
      <rPr>
        <b/>
        <i/>
        <sz val="9"/>
        <color theme="1"/>
        <rFont val="Arial"/>
      </rPr>
      <t xml:space="preserve">Notas: 1. Si se aplican los ingresos en transferencias indicar en la columna de observaciones el destinatario de cada una de las transferencia.
            2. Se debe reflejar el resultado por cada transferencia registrada, de manera que se pueda obtener el remanente global de las transferencias incorporadas (ver hoja de cálculo "Ejemplo").
</t>
    </r>
    <r>
      <rPr>
        <i/>
        <sz val="9"/>
        <color theme="1"/>
        <rFont val="Arial"/>
      </rPr>
      <t xml:space="preserve">
</t>
    </r>
  </si>
  <si>
    <t>Tipo de transferencia (Corriente o de capital)</t>
  </si>
  <si>
    <t>Concedente ( Institución Ministerio o título)</t>
  </si>
  <si>
    <t>Descripción de la finalidad de la transferencia Según lo incluido en la Ley de Presupuesto Nacional y su base legal</t>
  </si>
  <si>
    <t>La aplicación de la transferencia es:</t>
  </si>
  <si>
    <t>Monto incorporado en la Ley de Presupuesto Nacional</t>
  </si>
  <si>
    <t>Ingreso real</t>
  </si>
  <si>
    <t>Composición del gastos según C.E</t>
  </si>
  <si>
    <t>Total gasto ejecutado</t>
  </si>
  <si>
    <t>Remanente</t>
  </si>
  <si>
    <t>Programa</t>
  </si>
  <si>
    <t>Partida por objeto del gasto</t>
  </si>
  <si>
    <t>Gasto corriente real</t>
  </si>
  <si>
    <t>Gasto de Capital real</t>
  </si>
  <si>
    <t>Parámetros</t>
  </si>
  <si>
    <t>Transferencia corriente</t>
  </si>
  <si>
    <t>Transferencia de capital</t>
  </si>
  <si>
    <t>Título</t>
  </si>
  <si>
    <t>Libre</t>
  </si>
  <si>
    <t>Asamblea Legislativa</t>
  </si>
  <si>
    <t>Específica</t>
  </si>
  <si>
    <t>Contraloría General de la República</t>
  </si>
  <si>
    <t>Defensoría de los Habitantes de la República</t>
  </si>
  <si>
    <t>Ministerio de Agricultura y Ganadería</t>
  </si>
  <si>
    <t>Ministerio de Ciencia y Tecnología</t>
  </si>
  <si>
    <t>Ministerio de Comercio Exterior</t>
  </si>
  <si>
    <t>Ministerio de Cultura y Juventud</t>
  </si>
  <si>
    <t>Ministerio de Economía, Industria y Comercio</t>
  </si>
  <si>
    <t>Ministerio de Educación Pública</t>
  </si>
  <si>
    <t>Ministerio de Gobernación y Policía</t>
  </si>
  <si>
    <t>Ministerio de Hacienda</t>
  </si>
  <si>
    <t>Ministerio de Justicia y Paz</t>
  </si>
  <si>
    <t>Ministerio de la Presidencia</t>
  </si>
  <si>
    <t>Ministerio de Obras Públicas y Transportes</t>
  </si>
  <si>
    <t>Ministerio de Planificación Nacional y Política Económica</t>
  </si>
  <si>
    <t>Ministerio de Relaciones Exteriores y Culto</t>
  </si>
  <si>
    <t>Ministerio de Salud</t>
  </si>
  <si>
    <t>Ministerio de Seguridad Pública</t>
  </si>
  <si>
    <t>Ministerio de Trabajo y Seguridad Social</t>
  </si>
  <si>
    <t>Ministerio de Vivienda y Asentamientos Humanos</t>
  </si>
  <si>
    <t>Ministerio del Ambiente y Energía</t>
  </si>
  <si>
    <t>Partidas Específicas</t>
  </si>
  <si>
    <t>Poder Judicial</t>
  </si>
  <si>
    <t>Presidencia de la República</t>
  </si>
  <si>
    <t>Regímenes de Pensiones</t>
  </si>
  <si>
    <t>Servicio de la Deuda Pública</t>
  </si>
  <si>
    <t>Tribunal Supremo de Elecciones</t>
  </si>
  <si>
    <t>Consejo Nacional de la Persona Adulta Mayor</t>
  </si>
  <si>
    <t>Consejo Nacional de la Política Pública de la Persona Joven</t>
  </si>
  <si>
    <t>Consejo Nacional de Personas con Discapacidad (CONAPDIS)</t>
  </si>
  <si>
    <t>Consejo Nacional de Vialidad</t>
  </si>
  <si>
    <t>Consejo Superior de Educación</t>
  </si>
  <si>
    <t>Consejo Técnico de Asistencia Médico Social</t>
  </si>
  <si>
    <t>Consejo Técnico de Aviación Civil</t>
  </si>
  <si>
    <t>Direccion Nacional de Centros de Educación y Nutrición y de Centros de Atención Integral</t>
  </si>
  <si>
    <t>Dirección Nacional de Notariado</t>
  </si>
  <si>
    <t>Fondo de Desarrollo Social y Asignaciones Familiares</t>
  </si>
  <si>
    <t>Fondo Nacional de Financiamiento Forestal</t>
  </si>
  <si>
    <t>Instituto Costarricense de Investigación y Enseñanza en Nutricion y Salud (Inciensa)</t>
  </si>
  <si>
    <t>Instituto Costarricense sobre Drogas</t>
  </si>
  <si>
    <t>Instituto de Desarrollo Profesional Uladislao Gamez Solano</t>
  </si>
  <si>
    <t>Instituto Nacional de Innovación Tecnológica Agropecuaria Inta</t>
  </si>
  <si>
    <t>Instituto sobre Alcoholismo y Farmacodependencia</t>
  </si>
  <si>
    <t>Junta Administrativa de la Dirección General de Migración y Extranjería</t>
  </si>
  <si>
    <t>Junta Administrativa de la Imprenta Nacional</t>
  </si>
  <si>
    <t>Junta Administrativa del Archivo Nacional</t>
  </si>
  <si>
    <t>Junta Administrativa del Registro Nacional</t>
  </si>
  <si>
    <t>Laboratorio Costarricense de Metrología</t>
  </si>
  <si>
    <t>Museo de Arte Costarricense</t>
  </si>
  <si>
    <t>Museo de Arte y Diseño Contemporaneo</t>
  </si>
  <si>
    <t>Museo Dr. Rafael Angel Calderón Guardia</t>
  </si>
  <si>
    <t>Museo Histórico Cultural Juan Santamaría</t>
  </si>
  <si>
    <t>Museo Nacional de Costa Rica</t>
  </si>
  <si>
    <t>Oficina de Cooperación Internacional de la Salud</t>
  </si>
  <si>
    <t>Servicio Fitosanitario del Estado</t>
  </si>
  <si>
    <t>Servicio Nacional de Salud Animal</t>
  </si>
  <si>
    <t>Sistema Nacional de Áreas de Conservación</t>
  </si>
  <si>
    <t>Sistema Nacional de Educación Musical</t>
  </si>
  <si>
    <t>Teatro Nacional</t>
  </si>
  <si>
    <t>Teatro Popular Melico Salazar</t>
  </si>
  <si>
    <t>Tribunal Registral Administrativo</t>
  </si>
  <si>
    <t>Partidas</t>
  </si>
  <si>
    <t>0 - Remuneraciones</t>
  </si>
  <si>
    <t>1 - Servicios</t>
  </si>
  <si>
    <t>2 - Materiales y suministros</t>
  </si>
  <si>
    <t>3 - Intereses y comisiones</t>
  </si>
  <si>
    <t>4 - Activos financieros</t>
  </si>
  <si>
    <t>5 - Bienes duraderos</t>
  </si>
  <si>
    <t>6 - Transferencias Corrientes</t>
  </si>
  <si>
    <t>7 - Transferencias de capital</t>
  </si>
  <si>
    <t>8 - Amortización</t>
  </si>
  <si>
    <t xml:space="preserve">9 - Cuentas especiales </t>
  </si>
  <si>
    <r>
      <rPr>
        <b/>
        <sz val="10"/>
        <color rgb="FFFFFFFF"/>
        <rFont val="Arial"/>
      </rPr>
      <t>Ingreso real</t>
    </r>
    <r>
      <rPr>
        <b/>
        <sz val="9"/>
        <color rgb="FFFFFFFF"/>
        <rFont val="Arial"/>
      </rPr>
      <t xml:space="preserve">  (recaudado o recibido)</t>
    </r>
  </si>
  <si>
    <r>
      <rPr>
        <b/>
        <sz val="11"/>
        <color rgb="FFFFFFFF"/>
        <rFont val="Arial"/>
      </rPr>
      <t xml:space="preserve">APLICACIÓN OBJETO DEL GASTO
</t>
    </r>
    <r>
      <rPr>
        <b/>
        <i/>
        <sz val="11"/>
        <color rgb="FFFFFFFF"/>
        <rFont val="Arial"/>
      </rPr>
      <t>(Por Partida)</t>
    </r>
  </si>
  <si>
    <t>MONTO</t>
  </si>
  <si>
    <t xml:space="preserve"> Gasto Corriente</t>
  </si>
  <si>
    <t xml:space="preserve"> Gasto Capital</t>
  </si>
  <si>
    <t>1.3.1.1.00.00.0.0.000</t>
  </si>
  <si>
    <t>Venta de bienes</t>
  </si>
  <si>
    <r>
      <rPr>
        <b/>
        <sz val="10"/>
        <color rgb="FF000000"/>
        <rFont val="Arial"/>
      </rPr>
      <t xml:space="preserve">Programa ABC </t>
    </r>
    <r>
      <rPr>
        <b/>
        <sz val="10"/>
        <color rgb="FFFF0000"/>
        <rFont val="Arial"/>
      </rPr>
      <t>(indicar nombre del programa)</t>
    </r>
  </si>
  <si>
    <t>Remuneraciones</t>
  </si>
  <si>
    <t>Bienes duraderos</t>
  </si>
  <si>
    <t xml:space="preserve">1.4.1.1.00.00.0.0.000 </t>
  </si>
  <si>
    <t>Transferencias corrientes del Gobierno Central</t>
  </si>
  <si>
    <t>Ministerio de Agricultura</t>
  </si>
  <si>
    <r>
      <rPr>
        <b/>
        <sz val="10"/>
        <color rgb="FF000000"/>
        <rFont val="Arial"/>
      </rPr>
      <t xml:space="preserve">Programa XYZ </t>
    </r>
    <r>
      <rPr>
        <b/>
        <sz val="10"/>
        <color rgb="FFFF0000"/>
        <rFont val="Arial"/>
      </rPr>
      <t>(indicar nombre del programa)</t>
    </r>
  </si>
  <si>
    <t>Servicios</t>
  </si>
  <si>
    <t>Materiales y suministros</t>
  </si>
  <si>
    <t>Intereses y comisiones</t>
  </si>
  <si>
    <t>Transferencias corrientes</t>
  </si>
  <si>
    <t>Transferencias de capital</t>
  </si>
  <si>
    <t>CUADRO N.° 1</t>
  </si>
  <si>
    <r>
      <rPr>
        <b/>
        <sz val="12"/>
        <color theme="1"/>
        <rFont val="Arial"/>
      </rPr>
      <t>ORIGEN Y APLICACIÓN DE RECURSOS PROVENIENTES DE TRANSFERENCIAS ASIGNADAS EN EL PRESUPUESTO NACIONAL</t>
    </r>
    <r>
      <rPr>
        <b/>
        <i/>
        <sz val="12"/>
        <color theme="1"/>
        <rFont val="Arial"/>
      </rPr>
      <t xml:space="preserve"> (MONTOS EN MILLONES)</t>
    </r>
  </si>
  <si>
    <t>Concedente (Ministerio o título)</t>
  </si>
  <si>
    <t>Descripción de la finalidad de la transferencia según lo incluido en la Ley de Presupuesto Nacional y su base legal</t>
  </si>
  <si>
    <t xml:space="preserve">PARA GASTOS DE OPERACIÓN, SEGÚN LEY N° 5412 Y SUS REFORMAS Y LOS ARTÍCULOS No. 22, 23 y 24 DEL TÍTULO IV DE LA LEY No. 9635 “LEY FORTALECIMIENTO DE LAS FINANZAS PÚBLICAS” DEL 3 DE DICIEMBRE DE 2018   </t>
  </si>
  <si>
    <t>Subtotal</t>
  </si>
  <si>
    <t>PARA EL DESARROLLO DE PROGRAMAS DESTINADOS AL DIAGNÓSTICO, INVESTIGACIÓN, PREVENCIÓN, TRATAMIENTO DE LOS TRANSTORNOS DEL CONSUMO DE TABACO, PROMOCIÓN DE LA SALUD Y REDUCCIÓN DEL CONSUMO, ASÍ COMO LA ATENCIÓN DE PERSONAS AFECTADAS Y CLÍNICAS DE CESACIÓN, SEGÚN ARTÍCULO 29 DE LA LEY N° 9028 DEL 22/03/2012 Y LOS ARTÍCULOS No. 15 y 25 DEL TÍTULO IV DE LA LEY No. 9635 “LEY FORTALECIMIENTO DE LAS FINANZAS PÚBLICAS” DEL 3 DE DICIEMBRE DE 2018 </t>
  </si>
  <si>
    <t>6 - Transferencias corrientes</t>
  </si>
  <si>
    <t>Transferencia destinada a la Asociación Anti consumo de Tabaco</t>
  </si>
  <si>
    <t>TOTAL INGRESOS</t>
  </si>
  <si>
    <t>TOTAL GASTOS EJECUTADOS</t>
  </si>
  <si>
    <t>Aplicación</t>
  </si>
  <si>
    <t>9 - Cuentas especiales</t>
  </si>
  <si>
    <t xml:space="preserve">Nota: </t>
  </si>
  <si>
    <t>1. Si se aplican los ingresos en transferencias indicar en la columna de observaciones el destinatario de cada una de las transferencia.</t>
  </si>
  <si>
    <t>2. Se debe reflejar el resultado por cada transferencia incorporada, de manera que se pueda obtener el remanente global de las transferencias incorporadas (ver ejemplo en el cuadro).</t>
  </si>
  <si>
    <t>Fondo de Desarrollo Municipal, 8% del IBI, Ley Nº 7509</t>
  </si>
  <si>
    <t>Junta Administrativa del Registro Nacional, 3% del IBI, Leyes 7509 y 7729</t>
  </si>
  <si>
    <t>Instituto de Fomento y Asesoría Municipal, 3% del IBI, Ley Nº 7509</t>
  </si>
  <si>
    <t>Juntas de educación, 10% impuesto territorial y 10% IBI, Leyes 7509 y 7729</t>
  </si>
  <si>
    <t>si</t>
  </si>
  <si>
    <t>Más:  Depositos sin contabilizar</t>
  </si>
  <si>
    <t>SUPERÁVIT / DÉFICIT PRESUPUESTARIO</t>
  </si>
  <si>
    <t>Organismo de Normalización Técnica, 1% del IBI, Ley Nº 7729</t>
  </si>
  <si>
    <t>Fondo del Impuesto sobre bienes inmuebles, 76% Ley Nº 7729</t>
  </si>
  <si>
    <t>Mantenimiento y conservación caminos vecinales y calles urbanas</t>
  </si>
  <si>
    <t>40% Obras mejoramiento zonas turísticas:</t>
  </si>
  <si>
    <t>20% fondo pago mejoras zona turística:</t>
  </si>
  <si>
    <t>Consejo de Seguridad Vial, art. 217, Ley 7331-93</t>
  </si>
  <si>
    <t>Actividades forestales, Artículo 31 del Reglamento a Ley No. 7174-90</t>
  </si>
  <si>
    <t>Comité Cantonal de Deportes</t>
  </si>
  <si>
    <t>Ley Nº7788 10% aporte CONAGEBIO</t>
  </si>
  <si>
    <t>Ley Nº7788 70% aporte Fondo Parques Nacionales</t>
  </si>
  <si>
    <t>Ley Nº7788 30% Estrategias de protección medio ambiente</t>
  </si>
  <si>
    <t>Fondo Ley Nº7313 "Impuesto al banano"</t>
  </si>
  <si>
    <t>Fondo Ley Simplificación y Eficiencia Tributarias Ley Nº 8114</t>
  </si>
  <si>
    <t xml:space="preserve">Proyectos y programas para la Persona Joven </t>
  </si>
  <si>
    <t>Fondo Aseo de Vías</t>
  </si>
  <si>
    <t>Fondo recolección de basura</t>
  </si>
  <si>
    <t>Fondo depósito y tratamiento de desechos sólidos</t>
  </si>
  <si>
    <t>Fondo de parques y obras de ornato</t>
  </si>
  <si>
    <t>Saldo de partidas específicas</t>
  </si>
  <si>
    <t>FODESAF Red de Cuido Venta de servicios</t>
  </si>
  <si>
    <t>Notas de crédito sin registrar 2021</t>
  </si>
  <si>
    <t>CORBANA</t>
  </si>
  <si>
    <t>Diferencia con Tesorería</t>
  </si>
  <si>
    <t>Aporte IFAM vigencia anterior</t>
  </si>
  <si>
    <t>impuesto al ruedo</t>
  </si>
  <si>
    <t>Donaciones IFAM</t>
  </si>
  <si>
    <t>Donaciòn Chatarra</t>
  </si>
  <si>
    <t>Recursos junta administrativa Estadio Nacional</t>
  </si>
  <si>
    <t>Aporte IFAM LICORES</t>
  </si>
  <si>
    <t>Transferencia Casa de la Cultura</t>
  </si>
  <si>
    <t xml:space="preserve">Aporte JAPDEVA según Ley Organica </t>
  </si>
  <si>
    <t>Transferencia Polideportivo</t>
  </si>
  <si>
    <t>Notas de crédito sin registrar</t>
  </si>
  <si>
    <t>Ley N°. 7509</t>
  </si>
  <si>
    <t>Ley N°. 7509 Y 7729</t>
  </si>
  <si>
    <t>Ley N°. 7729</t>
  </si>
  <si>
    <t>Ley N°. 7331-93</t>
  </si>
  <si>
    <t>Ley N°. 7174</t>
  </si>
  <si>
    <t>Ley N°. 7788</t>
  </si>
  <si>
    <t>Ley N°. 7313</t>
  </si>
  <si>
    <t>Ley N°. 8114</t>
  </si>
  <si>
    <t>Ley N°. 8261</t>
  </si>
  <si>
    <t>Ley N°. 7794</t>
  </si>
  <si>
    <t>Ley N°. IFAM mantenimiento de calles urbanas</t>
  </si>
  <si>
    <t>Ley N°. Xxx</t>
  </si>
  <si>
    <t>Ley N°. 7755</t>
  </si>
  <si>
    <t>FODESAF RED DE CUIDO</t>
  </si>
  <si>
    <t>Depositos sin identificar año 2021</t>
  </si>
  <si>
    <t>Diferencia que se encuentra en denuncia ante la fiscalia</t>
  </si>
  <si>
    <t>Aportes de vigencia anterior</t>
  </si>
  <si>
    <t>Recursos vigencia anterior</t>
  </si>
  <si>
    <t xml:space="preserve">Recurso transferido por CORBANA </t>
  </si>
  <si>
    <t>Impuesto sobre la construcción</t>
  </si>
  <si>
    <t>Impuesto sobre rótulos</t>
  </si>
  <si>
    <t>Licencia de Licores</t>
  </si>
  <si>
    <t>Timbres Pro-Parques</t>
  </si>
  <si>
    <t>Sanciones Administrativas</t>
  </si>
  <si>
    <t>Multa por Infracción a la Ley de Construcciones</t>
  </si>
  <si>
    <t>Multas por no declaración patentes</t>
  </si>
  <si>
    <t>Multa por no declaración IBI</t>
  </si>
  <si>
    <t>Mauricio Garita Varela</t>
  </si>
  <si>
    <t>Coordinador Area Tributaria</t>
  </si>
  <si>
    <t>1.1.2.1.01.00.0.0.000</t>
  </si>
  <si>
    <t>Impuesto de bienes inmuebles, Ley 7729</t>
  </si>
  <si>
    <t xml:space="preserve">Programa I Administración General </t>
  </si>
  <si>
    <t>Programa I Registro de Deuda, Fondos y Transferencias</t>
  </si>
  <si>
    <t>Programa II Mantenimiento de Caminos y Calles</t>
  </si>
  <si>
    <t>Programa II Educativos, Culturales y Deportivos</t>
  </si>
  <si>
    <t>Programa II Servicios Sociales y Complementarios</t>
  </si>
  <si>
    <t>Programa II Deposito y Tratamiento de Basura</t>
  </si>
  <si>
    <t>Programa II Aportes en Especie</t>
  </si>
  <si>
    <t>Programa III Dirección Técnica y Estudios</t>
  </si>
  <si>
    <t>Programa III Vías de Comunicación</t>
  </si>
  <si>
    <t>Programa III Instalaciones</t>
  </si>
  <si>
    <t>Programa III Otros Proyectos</t>
  </si>
  <si>
    <t>1.1.2.4.00.00.0.0.000</t>
  </si>
  <si>
    <t>Impuesto sobre los traspasos de bienes inmuebles</t>
  </si>
  <si>
    <t>1.1.3.2.01.02.0.0.000</t>
  </si>
  <si>
    <t>Impuesto sobre explotación de Recursos Naturales y Minerales</t>
  </si>
  <si>
    <t>1.1.3.2.01.05.0.0.000</t>
  </si>
  <si>
    <t>Impuestos especificos sobre la construcción</t>
  </si>
  <si>
    <t>1.1.3.2.02.03.1.0.000</t>
  </si>
  <si>
    <t>Impuesto sobre espectáculos públicos 6%</t>
  </si>
  <si>
    <t>1.1.3.3.01.01.0.0.000</t>
  </si>
  <si>
    <t>Impuesto sobre rotulos públicos</t>
  </si>
  <si>
    <t>1.1.3.3.01.02.0.0.000</t>
  </si>
  <si>
    <t>1.1.3.3.01.05.0.0.000</t>
  </si>
  <si>
    <t>Licencias de Licores</t>
  </si>
  <si>
    <t>1.1.9.1.01.00.0.0.000</t>
  </si>
  <si>
    <t>Timbres Municipales (por hipotecas y cedulas hipotecarias)</t>
  </si>
  <si>
    <t>1.1.9.1.02.00.0.0.000</t>
  </si>
  <si>
    <t>Timbre Pro-parques Nacionales</t>
  </si>
  <si>
    <t>Programa II Estrategias de Protección</t>
  </si>
  <si>
    <t>1.3.1.2.05.04.1.0.000</t>
  </si>
  <si>
    <t>Servicios de recolección de basura</t>
  </si>
  <si>
    <t>Programa II Servicio de Recolección de Basura</t>
  </si>
  <si>
    <t>1.3.1.2.05.04.2.0.000</t>
  </si>
  <si>
    <t>Servicios de aseo de vías y sitios públicos</t>
  </si>
  <si>
    <t>Programa II Aseo de Vías y Sitios Públicos</t>
  </si>
  <si>
    <t>1.3.1.2.05.04.3.0.000</t>
  </si>
  <si>
    <t>Servicios de depósito y tratamiento de basura</t>
  </si>
  <si>
    <t>1.3.1.2.05.04.4.0.000</t>
  </si>
  <si>
    <t>Mantenimiento de parques y obras de ornato</t>
  </si>
  <si>
    <t>Programa II Mantenimiento de Parques y Obras de Ornato</t>
  </si>
  <si>
    <t>1.3.1.2.05.09.9.0.000</t>
  </si>
  <si>
    <t>Otros servicios comunitarios</t>
  </si>
  <si>
    <t>1.3.1.2.09.09.0.0.000</t>
  </si>
  <si>
    <t>Venta de otros servicios</t>
  </si>
  <si>
    <t>1.3.2.3.03.01.0.0.000</t>
  </si>
  <si>
    <t>Intereses sobre cuentas corrientes y otros depositos en Bancos</t>
  </si>
  <si>
    <t>1.3.3.1.04.00.0.0.000</t>
  </si>
  <si>
    <t>Sanciones administrativas y judiciales</t>
  </si>
  <si>
    <t>1.3.3.1.09.00.0.0.000</t>
  </si>
  <si>
    <t>Multas varias</t>
  </si>
  <si>
    <t>Programa I Auditoría Interna</t>
  </si>
  <si>
    <t>1.3.3.1.09.02.0.0.000</t>
  </si>
  <si>
    <t>Multas por infracción a la ley de construcción</t>
  </si>
  <si>
    <t>1.3.4.1.00.00.0.0.000</t>
  </si>
  <si>
    <t>Intereses moratorios por atraso en pago de impuesto</t>
  </si>
  <si>
    <t>Programa I Administración de Inversiones Propias</t>
  </si>
  <si>
    <t>1.3.4.2.00.00.0.0.000</t>
  </si>
  <si>
    <t>Intereses moratorios por atraso en pago de bienes y servicios</t>
  </si>
  <si>
    <t>1.3.4.9.00.00.0.0.000</t>
  </si>
  <si>
    <t xml:space="preserve">Otros Intereses moratorios </t>
  </si>
  <si>
    <t>1.4.1.1.01.00.0.0.000</t>
  </si>
  <si>
    <t>Transferencia corriente del Gobierno Central - Impuesto del banano Ley 7313</t>
  </si>
  <si>
    <t>Programa II Atención de Emergencias Cantonales</t>
  </si>
  <si>
    <t>Programa III Edificios</t>
  </si>
  <si>
    <t>1.4.1.2.02.00.0.0.000</t>
  </si>
  <si>
    <t>Aporte del Concejo Nacional de la Persona Joven</t>
  </si>
  <si>
    <t>Consejo Nacional de la Persona Joven</t>
  </si>
  <si>
    <t>1.4.1.3.01.00.0.0.000</t>
  </si>
  <si>
    <t>Aporte del IFAM por licores nacionales y extranjeros</t>
  </si>
  <si>
    <t>Instituto de Fomento y Asesoría Municipal</t>
  </si>
  <si>
    <t>2.4.1.1.01.00.0.0.000</t>
  </si>
  <si>
    <t>Transferencia de capital del Gobierno Central, Ley 8114</t>
  </si>
  <si>
    <t>2.4.1.3.01.00.0.0.000</t>
  </si>
  <si>
    <t>Aporte del IFAM para mantenimiento y conservación de calles urbanas y caminos vecinales</t>
  </si>
  <si>
    <t>Para atender lo dispuesto en el articulo No.3 de la Ley No.7313 del 29-09-92.</t>
  </si>
  <si>
    <t>I</t>
  </si>
  <si>
    <t>II</t>
  </si>
  <si>
    <t>III</t>
  </si>
  <si>
    <t>Con el fin de atender lo dispuestoen el Articulo No. 5, inciso B. de la Ley No. 8114 y sus reformas, Ley de Simplificación y Eficiencia Tributarias, modificado por la Ley No. 9329 de 15 de octubre de 2015, para apoyo a programas y proyectos de inversión de la infraestructura vial de la red cantonal.</t>
  </si>
  <si>
    <t>MUNICIPALIDAD DE POCOCI</t>
  </si>
  <si>
    <t>LIQUIDACIÓN DEL PRESUPUESTO  2021</t>
  </si>
  <si>
    <t>Municipalidad de Pococí</t>
  </si>
  <si>
    <t>ESTADO DEL PENDIENTE DE COBRO AL 31 DE DICIEMBRE DEL 2021</t>
  </si>
  <si>
    <t>Total Morosidad al 31/12/2021</t>
  </si>
  <si>
    <t>Monto puesto al cobro durante el 2021</t>
  </si>
  <si>
    <t>INSTITUCIÓN: MUNICIPALIDAD DE POCOCÍ</t>
  </si>
  <si>
    <t>Notas: 1. Columna "Ingreso":  Corresponde a todos aquellos ingresos donde se registra morosidad (si no está especificado, debe incorporarse en la celda denominada "Otro…"). 2. Columna "Total Morosidad al 31/12/2021": Correspone al "Monto puesto al cobro durante el 20XX" menos el total recaudado a esa misma fecha.  3. Columna "Monto puesto al cobro durante el 20XX": Corresponde al monto total acumulativo puesto al cobro (suma de pendiente de cobro de periodos anteriores más monto facturado en el 20xx).</t>
  </si>
  <si>
    <t>Manuel Hernández Rivera</t>
  </si>
  <si>
    <t>Ivannia Batista Araya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</si>
</sst>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numFmt numFmtId="165" formatCode="[$₡]#,##0"/>
    <numFmt numFmtId="166" formatCode="_-* #,##0.00_-;\-* #,##0.00_-;_-* &quot;-&quot;??_-;_-@"/>
  </numFmts>
  <fonts count="62" x14ac:knownFonts="1">
    <font>
      <sz val="10"/>
      <color rgb="FF000000"/>
      <name val="Arial"/>
    </font>
    <font>
      <b/>
      <sz val="14"/>
      <color rgb="FFFFFFFF"/>
      <name val="Century Gothic"/>
    </font>
    <font>
      <sz val="10"/>
      <color theme="1"/>
      <name val="Arial"/>
    </font>
    <font>
      <sz val="11"/>
      <color rgb="FFFFFFFF"/>
      <name val="Century Gothic"/>
    </font>
    <font>
      <sz val="11"/>
      <color rgb="FF000000"/>
      <name val="Century Gothic"/>
    </font>
    <font>
      <sz val="10"/>
      <color theme="1"/>
      <name val="Century Gothic"/>
    </font>
    <font>
      <b/>
      <sz val="11"/>
      <color rgb="FF000000"/>
      <name val="Century Gothic"/>
    </font>
    <font>
      <b/>
      <sz val="10"/>
      <color theme="1"/>
      <name val="Century Gothic"/>
    </font>
    <font>
      <b/>
      <sz val="10"/>
      <color theme="1"/>
      <name val="Arial"/>
    </font>
    <font>
      <sz val="10"/>
      <name val="Arial"/>
    </font>
    <font>
      <b/>
      <sz val="11"/>
      <color theme="1"/>
      <name val="Century Gothic"/>
    </font>
    <font>
      <sz val="11"/>
      <color theme="1"/>
      <name val="Century Gothic"/>
    </font>
    <font>
      <b/>
      <sz val="9"/>
      <color rgb="FFFFFFFF"/>
      <name val="Century Gothic"/>
    </font>
    <font>
      <sz val="14"/>
      <color theme="0"/>
      <name val="Arial"/>
    </font>
    <font>
      <b/>
      <sz val="14"/>
      <color theme="1"/>
      <name val="Calibri"/>
    </font>
    <font>
      <b/>
      <sz val="14"/>
      <color theme="1"/>
      <name val="Century Gothic"/>
    </font>
    <font>
      <b/>
      <sz val="11"/>
      <color theme="1"/>
      <name val="Arial"/>
    </font>
    <font>
      <b/>
      <sz val="8"/>
      <color theme="1"/>
      <name val="Arial"/>
    </font>
    <font>
      <b/>
      <sz val="12"/>
      <color rgb="FFFFFFFF"/>
      <name val="Century Gothic"/>
    </font>
    <font>
      <b/>
      <i/>
      <sz val="9"/>
      <color theme="1"/>
      <name val="Arial"/>
    </font>
    <font>
      <b/>
      <sz val="10"/>
      <color rgb="FFFFFFFF"/>
      <name val="Arial"/>
    </font>
    <font>
      <b/>
      <sz val="10"/>
      <color rgb="FFFFFFFF"/>
      <name val="Century Gothic"/>
    </font>
    <font>
      <sz val="9"/>
      <color theme="1"/>
      <name val="Century Gothic"/>
    </font>
    <font>
      <sz val="10"/>
      <color theme="1"/>
      <name val="Calibri"/>
    </font>
    <font>
      <sz val="8"/>
      <color theme="1"/>
      <name val="Arial"/>
    </font>
    <font>
      <b/>
      <sz val="8"/>
      <color rgb="FFFFFFFF"/>
      <name val="Century Gothic"/>
    </font>
    <font>
      <sz val="10"/>
      <color rgb="FFFFFFFF"/>
      <name val="Century Gothic"/>
    </font>
    <font>
      <sz val="10"/>
      <color rgb="FFFFFFFF"/>
      <name val="Calibri"/>
    </font>
    <font>
      <sz val="11"/>
      <color theme="1"/>
      <name val="Arial"/>
    </font>
    <font>
      <b/>
      <sz val="12"/>
      <color rgb="FFFF0000"/>
      <name val="Arial"/>
    </font>
    <font>
      <b/>
      <sz val="12"/>
      <color theme="1"/>
      <name val="Arial"/>
    </font>
    <font>
      <b/>
      <i/>
      <sz val="9"/>
      <color rgb="FF000000"/>
      <name val="Arial"/>
    </font>
    <font>
      <b/>
      <sz val="12"/>
      <color theme="0"/>
      <name val="Arial"/>
    </font>
    <font>
      <b/>
      <sz val="10"/>
      <color rgb="FFFFFFFF"/>
      <name val="Arial"/>
    </font>
    <font>
      <b/>
      <sz val="11"/>
      <color rgb="FFFFFFFF"/>
      <name val="Arial"/>
    </font>
    <font>
      <b/>
      <sz val="9"/>
      <color rgb="FFFFFFFF"/>
      <name val="Arial"/>
    </font>
    <font>
      <b/>
      <sz val="10"/>
      <color theme="0"/>
      <name val="Arial"/>
    </font>
    <font>
      <sz val="10"/>
      <color theme="1"/>
      <name val="Arial"/>
    </font>
    <font>
      <b/>
      <sz val="10"/>
      <color theme="1"/>
      <name val="Arial"/>
    </font>
    <font>
      <sz val="11"/>
      <color theme="0"/>
      <name val="Calibri"/>
    </font>
    <font>
      <sz val="11"/>
      <color theme="1"/>
      <name val="Calibri"/>
    </font>
    <font>
      <sz val="10"/>
      <color theme="0"/>
      <name val="Calibri"/>
    </font>
    <font>
      <b/>
      <sz val="11"/>
      <color theme="1"/>
      <name val="Calibri"/>
    </font>
    <font>
      <sz val="12"/>
      <color theme="1"/>
      <name val="Calibri"/>
    </font>
    <font>
      <b/>
      <vertAlign val="superscript"/>
      <sz val="11"/>
      <color rgb="FF000000"/>
      <name val="Century Gothic"/>
    </font>
    <font>
      <b/>
      <i/>
      <sz val="11"/>
      <color rgb="FFFFFFFF"/>
      <name val="Arial"/>
    </font>
    <font>
      <b/>
      <i/>
      <sz val="12"/>
      <color theme="1"/>
      <name val="Arial"/>
    </font>
    <font>
      <i/>
      <sz val="9"/>
      <color theme="1"/>
      <name val="Arial"/>
    </font>
    <font>
      <b/>
      <sz val="10"/>
      <color rgb="FF000000"/>
      <name val="Arial"/>
    </font>
    <font>
      <b/>
      <sz val="10"/>
      <color rgb="FFFF0000"/>
      <name val="Arial"/>
    </font>
    <font>
      <sz val="11"/>
      <name val="Arial"/>
      <family val="2"/>
    </font>
    <font>
      <b/>
      <sz val="11"/>
      <name val="Arial"/>
      <family val="2"/>
    </font>
    <font>
      <sz val="10"/>
      <color rgb="FF000000"/>
      <name val="Arial"/>
    </font>
    <font>
      <sz val="10"/>
      <color theme="1"/>
      <name val="Arial"/>
      <family val="2"/>
    </font>
    <font>
      <b/>
      <sz val="11"/>
      <color rgb="FF000000"/>
      <name val="Century Gothic"/>
      <family val="2"/>
    </font>
    <font>
      <sz val="10"/>
      <color theme="1"/>
      <name val="Century Gothic"/>
      <family val="2"/>
    </font>
    <font>
      <sz val="9"/>
      <color theme="1"/>
      <name val="Century Gothic"/>
      <family val="2"/>
    </font>
    <font>
      <sz val="11"/>
      <color theme="1"/>
      <name val="Century Gothic"/>
      <family val="2"/>
    </font>
    <font>
      <b/>
      <sz val="10"/>
      <color theme="1"/>
      <name val="Calibri"/>
      <family val="2"/>
    </font>
    <font>
      <sz val="10"/>
      <color theme="1"/>
      <name val="Calibri"/>
      <family val="2"/>
    </font>
    <font>
      <b/>
      <sz val="10"/>
      <color theme="1"/>
      <name val="Arial"/>
      <family val="2"/>
    </font>
    <font>
      <b/>
      <sz val="11"/>
      <color theme="1"/>
      <name val="Calibri"/>
      <family val="2"/>
    </font>
  </fonts>
  <fills count="15">
    <fill>
      <patternFill patternType="none"/>
    </fill>
    <fill>
      <patternFill patternType="gray125"/>
    </fill>
    <fill>
      <patternFill patternType="solid">
        <fgColor rgb="FF073763"/>
        <bgColor rgb="FF073763"/>
      </patternFill>
    </fill>
    <fill>
      <patternFill patternType="solid">
        <fgColor rgb="FFD9EAD3"/>
        <bgColor rgb="FFD9EAD3"/>
      </patternFill>
    </fill>
    <fill>
      <patternFill patternType="solid">
        <fgColor rgb="FFEA9999"/>
        <bgColor rgb="FFEA9999"/>
      </patternFill>
    </fill>
    <fill>
      <patternFill patternType="solid">
        <fgColor rgb="FFDAEEF3"/>
        <bgColor rgb="FFDAEEF3"/>
      </patternFill>
    </fill>
    <fill>
      <patternFill patternType="solid">
        <fgColor rgb="FFE36C09"/>
        <bgColor rgb="FFE36C09"/>
      </patternFill>
    </fill>
    <fill>
      <patternFill patternType="solid">
        <fgColor rgb="FF1F497D"/>
        <bgColor rgb="FF1F497D"/>
      </patternFill>
    </fill>
    <fill>
      <patternFill patternType="solid">
        <fgColor rgb="FF1064B0"/>
        <bgColor rgb="FF1064B0"/>
      </patternFill>
    </fill>
    <fill>
      <patternFill patternType="solid">
        <fgColor rgb="FFCCCCCC"/>
        <bgColor rgb="FFCCCCCC"/>
      </patternFill>
    </fill>
    <fill>
      <patternFill patternType="solid">
        <fgColor rgb="FF147EDE"/>
        <bgColor rgb="FF147EDE"/>
      </patternFill>
    </fill>
    <fill>
      <patternFill patternType="solid">
        <fgColor rgb="FF258DEB"/>
        <bgColor rgb="FF258DEB"/>
      </patternFill>
    </fill>
    <fill>
      <patternFill patternType="solid">
        <fgColor rgb="FFFBFBFB"/>
        <bgColor rgb="FFFBFBFB"/>
      </patternFill>
    </fill>
    <fill>
      <patternFill patternType="solid">
        <fgColor rgb="FFD8D8D8"/>
        <bgColor rgb="FFD8D8D8"/>
      </patternFill>
    </fill>
    <fill>
      <patternFill patternType="solid">
        <fgColor theme="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0" fontId="52" fillId="0" borderId="27"/>
    <xf numFmtId="43" fontId="52" fillId="0" borderId="27" applyFont="0" applyFill="0" applyBorder="0" applyAlignment="0" applyProtection="0"/>
  </cellStyleXfs>
  <cellXfs count="265">
    <xf numFmtId="0" fontId="0" fillId="0" borderId="0" xfId="0" applyFont="1" applyAlignment="1"/>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vertical="center" wrapText="1"/>
    </xf>
    <xf numFmtId="4" fontId="4" fillId="0" borderId="0" xfId="0" applyNumberFormat="1" applyFont="1" applyAlignment="1">
      <alignment horizontal="right" vertical="center" wrapText="1"/>
    </xf>
    <xf numFmtId="164" fontId="4" fillId="0" borderId="0" xfId="0" applyNumberFormat="1" applyFont="1" applyAlignment="1">
      <alignment horizontal="right" vertical="center" wrapText="1"/>
    </xf>
    <xf numFmtId="0" fontId="4" fillId="0" borderId="0" xfId="0" applyFont="1" applyAlignment="1">
      <alignment vertical="center" wrapText="1"/>
    </xf>
    <xf numFmtId="165" fontId="4" fillId="0" borderId="0" xfId="0" applyNumberFormat="1" applyFont="1" applyAlignment="1">
      <alignment horizontal="right" vertical="center" wrapText="1"/>
    </xf>
    <xf numFmtId="4" fontId="4" fillId="0" borderId="0" xfId="0" applyNumberFormat="1" applyFont="1" applyAlignment="1">
      <alignment vertical="center" wrapText="1"/>
    </xf>
    <xf numFmtId="164" fontId="6" fillId="0" borderId="0" xfId="0" applyNumberFormat="1" applyFont="1" applyAlignment="1">
      <alignment horizontal="right" vertical="center" wrapText="1"/>
    </xf>
    <xf numFmtId="4" fontId="4" fillId="0" borderId="0" xfId="0" applyNumberFormat="1" applyFont="1" applyAlignment="1">
      <alignment horizontal="right" vertical="center"/>
    </xf>
    <xf numFmtId="2" fontId="6" fillId="0" borderId="0" xfId="0" applyNumberFormat="1" applyFont="1" applyAlignment="1">
      <alignment vertical="center"/>
    </xf>
    <xf numFmtId="4" fontId="6" fillId="0" borderId="0" xfId="0" applyNumberFormat="1"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1" xfId="0" applyFont="1" applyBorder="1" applyAlignment="1">
      <alignment vertical="center"/>
    </xf>
    <xf numFmtId="0" fontId="5" fillId="0" borderId="1" xfId="0" applyFont="1" applyBorder="1" applyAlignment="1">
      <alignment vertical="center"/>
    </xf>
    <xf numFmtId="4" fontId="5" fillId="0" borderId="0" xfId="0" applyNumberFormat="1" applyFont="1" applyAlignment="1">
      <alignment vertical="center"/>
    </xf>
    <xf numFmtId="0" fontId="10" fillId="0" borderId="4" xfId="0" applyFont="1" applyBorder="1" applyAlignment="1">
      <alignment vertical="center"/>
    </xf>
    <xf numFmtId="0" fontId="6" fillId="0" borderId="0" xfId="0" applyFont="1" applyAlignment="1">
      <alignment vertical="center"/>
    </xf>
    <xf numFmtId="0" fontId="11" fillId="0" borderId="0" xfId="0" applyFont="1" applyAlignment="1">
      <alignmen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3" fillId="0" borderId="0" xfId="0" applyFont="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16" fillId="0" borderId="0" xfId="0" applyFont="1" applyAlignment="1">
      <alignment horizontal="center"/>
    </xf>
    <xf numFmtId="0" fontId="2" fillId="0" borderId="0" xfId="0" applyFont="1"/>
    <xf numFmtId="0" fontId="17" fillId="0" borderId="0" xfId="0" applyFont="1" applyAlignment="1">
      <alignment horizontal="center" wrapText="1"/>
    </xf>
    <xf numFmtId="0" fontId="16" fillId="0" borderId="0" xfId="0" applyFont="1" applyAlignment="1">
      <alignment horizontal="left"/>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wrapText="1"/>
    </xf>
    <xf numFmtId="0" fontId="21" fillId="6" borderId="19" xfId="0" applyFont="1" applyFill="1" applyBorder="1" applyAlignment="1">
      <alignment horizontal="center" wrapText="1"/>
    </xf>
    <xf numFmtId="0" fontId="22" fillId="0" borderId="1" xfId="0" applyFont="1" applyBorder="1"/>
    <xf numFmtId="164" fontId="5" fillId="0" borderId="1" xfId="0" applyNumberFormat="1" applyFont="1" applyBorder="1"/>
    <xf numFmtId="10" fontId="23" fillId="0" borderId="1" xfId="0" applyNumberFormat="1" applyFont="1" applyBorder="1"/>
    <xf numFmtId="0" fontId="24" fillId="0" borderId="0" xfId="0" applyFont="1"/>
    <xf numFmtId="0" fontId="25" fillId="2" borderId="1" xfId="0" applyFont="1" applyFill="1" applyBorder="1"/>
    <xf numFmtId="164" fontId="26" fillId="2" borderId="1" xfId="0" applyNumberFormat="1" applyFont="1" applyFill="1" applyBorder="1"/>
    <xf numFmtId="10" fontId="27" fillId="2" borderId="1" xfId="0" applyNumberFormat="1" applyFont="1" applyFill="1" applyBorder="1"/>
    <xf numFmtId="0" fontId="5" fillId="0" borderId="0" xfId="0" applyFont="1"/>
    <xf numFmtId="0" fontId="11" fillId="0" borderId="0" xfId="0" applyFont="1"/>
    <xf numFmtId="0" fontId="28" fillId="0" borderId="0" xfId="0" applyFont="1"/>
    <xf numFmtId="0" fontId="10" fillId="0" borderId="4" xfId="0" applyFont="1" applyBorder="1"/>
    <xf numFmtId="0" fontId="11" fillId="0" borderId="4" xfId="0" applyFont="1" applyBorder="1"/>
    <xf numFmtId="0" fontId="11" fillId="0" borderId="21" xfId="0" applyFont="1" applyBorder="1"/>
    <xf numFmtId="0" fontId="10" fillId="0" borderId="0" xfId="0" applyFont="1"/>
    <xf numFmtId="0" fontId="23" fillId="0" borderId="0" xfId="0" applyFont="1" applyAlignment="1"/>
    <xf numFmtId="4" fontId="23" fillId="0" borderId="0" xfId="0" applyNumberFormat="1" applyFont="1" applyAlignment="1"/>
    <xf numFmtId="0" fontId="33" fillId="7" borderId="0" xfId="0" applyFont="1" applyFill="1" applyAlignment="1">
      <alignment horizontal="center" wrapText="1"/>
    </xf>
    <xf numFmtId="0" fontId="34" fillId="7" borderId="0" xfId="0" applyFont="1" applyFill="1" applyAlignment="1">
      <alignment horizontal="center"/>
    </xf>
    <xf numFmtId="0" fontId="37" fillId="0" borderId="1" xfId="0" applyFont="1" applyBorder="1" applyAlignment="1"/>
    <xf numFmtId="4" fontId="23" fillId="0" borderId="1" xfId="0" applyNumberFormat="1" applyFont="1" applyBorder="1" applyAlignment="1"/>
    <xf numFmtId="4" fontId="37" fillId="0" borderId="1" xfId="0" applyNumberFormat="1" applyFont="1" applyBorder="1" applyAlignment="1">
      <alignment horizontal="right"/>
    </xf>
    <xf numFmtId="1" fontId="38" fillId="0" borderId="1" xfId="0" applyNumberFormat="1" applyFont="1" applyBorder="1" applyAlignment="1">
      <alignment wrapText="1"/>
    </xf>
    <xf numFmtId="49" fontId="2" fillId="0" borderId="1" xfId="0" applyNumberFormat="1" applyFont="1" applyBorder="1" applyAlignment="1">
      <alignment horizontal="center" vertical="center" wrapText="1"/>
    </xf>
    <xf numFmtId="1" fontId="23" fillId="0" borderId="1" xfId="0" applyNumberFormat="1" applyFont="1" applyBorder="1" applyAlignment="1"/>
    <xf numFmtId="0" fontId="23" fillId="0" borderId="1" xfId="0" applyFont="1" applyBorder="1" applyAlignment="1"/>
    <xf numFmtId="4" fontId="38" fillId="0" borderId="1" xfId="0" applyNumberFormat="1" applyFont="1" applyBorder="1" applyAlignment="1"/>
    <xf numFmtId="4" fontId="38" fillId="0" borderId="1" xfId="0" applyNumberFormat="1" applyFont="1" applyBorder="1" applyAlignment="1">
      <alignment horizontal="right"/>
    </xf>
    <xf numFmtId="0" fontId="39" fillId="0" borderId="0" xfId="0" applyFont="1"/>
    <xf numFmtId="0" fontId="2" fillId="0" borderId="0" xfId="0" applyFont="1" applyAlignment="1">
      <alignment horizontal="center" vertical="center"/>
    </xf>
    <xf numFmtId="4" fontId="2" fillId="0" borderId="0" xfId="0" applyNumberFormat="1" applyFont="1" applyAlignment="1">
      <alignment horizontal="center" vertical="center"/>
    </xf>
    <xf numFmtId="49" fontId="2" fillId="0" borderId="0" xfId="0" applyNumberFormat="1" applyFont="1" applyAlignment="1">
      <alignment horizontal="center" vertical="center"/>
    </xf>
    <xf numFmtId="4" fontId="36" fillId="8" borderId="1" xfId="0" applyNumberFormat="1" applyFont="1" applyFill="1" applyBorder="1"/>
    <xf numFmtId="4" fontId="36" fillId="8" borderId="1" xfId="0" applyNumberFormat="1" applyFont="1" applyFill="1" applyBorder="1" applyAlignment="1">
      <alignment horizontal="center" vertical="center"/>
    </xf>
    <xf numFmtId="49" fontId="36" fillId="8" borderId="1" xfId="0" applyNumberFormat="1" applyFont="1" applyFill="1" applyBorder="1" applyAlignment="1">
      <alignment horizontal="center" vertical="center" wrapText="1"/>
    </xf>
    <xf numFmtId="49" fontId="36" fillId="1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4"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 fontId="2" fillId="0" borderId="1" xfId="0" applyNumberFormat="1" applyFont="1" applyBorder="1" applyAlignment="1">
      <alignment vertical="center"/>
    </xf>
    <xf numFmtId="0" fontId="40" fillId="0" borderId="1" xfId="0" applyFont="1" applyBorder="1" applyAlignment="1">
      <alignment vertical="center"/>
    </xf>
    <xf numFmtId="0" fontId="40" fillId="0" borderId="1" xfId="0" applyFont="1" applyBorder="1" applyAlignment="1">
      <alignment vertical="center" wrapText="1"/>
    </xf>
    <xf numFmtId="0" fontId="39" fillId="0" borderId="0" xfId="0" applyFont="1" applyAlignment="1">
      <alignment horizontal="left"/>
    </xf>
    <xf numFmtId="4" fontId="34" fillId="7" borderId="0" xfId="0" applyNumberFormat="1" applyFont="1" applyFill="1" applyAlignment="1">
      <alignment horizontal="center" wrapText="1"/>
    </xf>
    <xf numFmtId="4" fontId="34" fillId="7" borderId="0" xfId="0" applyNumberFormat="1" applyFont="1" applyFill="1" applyAlignment="1">
      <alignment horizontal="center"/>
    </xf>
    <xf numFmtId="0" fontId="34" fillId="7" borderId="0" xfId="0" applyFont="1" applyFill="1" applyAlignment="1">
      <alignment horizontal="center"/>
    </xf>
    <xf numFmtId="4" fontId="37" fillId="9" borderId="1" xfId="0" applyNumberFormat="1" applyFont="1" applyFill="1" applyBorder="1" applyAlignment="1">
      <alignment horizontal="right"/>
    </xf>
    <xf numFmtId="0" fontId="37" fillId="0" borderId="1" xfId="0" applyFont="1" applyBorder="1" applyAlignment="1">
      <alignment vertical="top" wrapText="1"/>
    </xf>
    <xf numFmtId="4" fontId="23" fillId="9" borderId="1" xfId="0" applyNumberFormat="1" applyFont="1" applyFill="1" applyBorder="1" applyAlignment="1"/>
    <xf numFmtId="4" fontId="37" fillId="0" borderId="1" xfId="0" applyNumberFormat="1" applyFont="1" applyBorder="1" applyAlignment="1"/>
    <xf numFmtId="4" fontId="38" fillId="4" borderId="1" xfId="0" applyNumberFormat="1" applyFont="1" applyFill="1" applyBorder="1" applyAlignment="1">
      <alignment horizontal="right"/>
    </xf>
    <xf numFmtId="166" fontId="40" fillId="0" borderId="0" xfId="0" applyNumberFormat="1" applyFont="1"/>
    <xf numFmtId="166" fontId="2" fillId="0" borderId="0" xfId="0" applyNumberFormat="1" applyFont="1" applyAlignment="1">
      <alignment horizontal="center" vertical="center"/>
    </xf>
    <xf numFmtId="166" fontId="36" fillId="10" borderId="1" xfId="0"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4" fontId="8" fillId="0" borderId="1" xfId="0" applyNumberFormat="1" applyFont="1" applyBorder="1" applyAlignment="1">
      <alignment vertical="center"/>
    </xf>
    <xf numFmtId="166" fontId="2"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xf>
    <xf numFmtId="4" fontId="42" fillId="0" borderId="1" xfId="0" applyNumberFormat="1" applyFont="1" applyBorder="1" applyAlignment="1">
      <alignment vertical="center"/>
    </xf>
    <xf numFmtId="0" fontId="28" fillId="12" borderId="1" xfId="0" applyFont="1" applyFill="1" applyBorder="1" applyAlignment="1">
      <alignment vertical="center" wrapText="1"/>
    </xf>
    <xf numFmtId="0" fontId="16" fillId="12" borderId="1" xfId="0" applyFont="1" applyFill="1" applyBorder="1" applyAlignment="1">
      <alignment vertical="center" wrapText="1"/>
    </xf>
    <xf numFmtId="0" fontId="16" fillId="12" borderId="1" xfId="0" applyFont="1" applyFill="1" applyBorder="1" applyAlignment="1">
      <alignment vertical="center"/>
    </xf>
    <xf numFmtId="4" fontId="16" fillId="12" borderId="1" xfId="0" applyNumberFormat="1" applyFont="1" applyFill="1" applyBorder="1" applyAlignment="1">
      <alignment horizontal="center" vertical="center"/>
    </xf>
    <xf numFmtId="1" fontId="16" fillId="12" borderId="1" xfId="0" applyNumberFormat="1" applyFont="1" applyFill="1" applyBorder="1" applyAlignment="1">
      <alignment horizontal="center" vertical="center" wrapText="1"/>
    </xf>
    <xf numFmtId="49" fontId="16" fillId="12" borderId="1" xfId="0" applyNumberFormat="1" applyFont="1" applyFill="1" applyBorder="1" applyAlignment="1">
      <alignment horizontal="center" vertical="center" wrapText="1"/>
    </xf>
    <xf numFmtId="4" fontId="16" fillId="12" borderId="1" xfId="0" applyNumberFormat="1" applyFont="1" applyFill="1" applyBorder="1" applyAlignment="1">
      <alignment vertical="center"/>
    </xf>
    <xf numFmtId="166" fontId="16" fillId="12" borderId="1" xfId="0" applyNumberFormat="1" applyFont="1" applyFill="1" applyBorder="1" applyAlignment="1">
      <alignment horizontal="center" vertical="center"/>
    </xf>
    <xf numFmtId="0" fontId="43"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Border="1"/>
    <xf numFmtId="4" fontId="2" fillId="0" borderId="1" xfId="0" applyNumberFormat="1" applyFont="1" applyBorder="1" applyAlignment="1">
      <alignment horizontal="center"/>
    </xf>
    <xf numFmtId="1" fontId="2"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4" fontId="2" fillId="0" borderId="1" xfId="0" applyNumberFormat="1" applyFont="1" applyBorder="1"/>
    <xf numFmtId="166" fontId="2" fillId="0" borderId="1" xfId="0" applyNumberFormat="1" applyFont="1" applyBorder="1" applyAlignment="1">
      <alignment horizontal="center"/>
    </xf>
    <xf numFmtId="0" fontId="40" fillId="0" borderId="1" xfId="0" applyFont="1" applyBorder="1"/>
    <xf numFmtId="0" fontId="40" fillId="0" borderId="1" xfId="0" applyFont="1" applyBorder="1" applyAlignment="1">
      <alignment wrapText="1"/>
    </xf>
    <xf numFmtId="0" fontId="0" fillId="0" borderId="0" xfId="0" applyFont="1" applyAlignment="1"/>
    <xf numFmtId="0" fontId="0" fillId="0" borderId="0" xfId="0" applyFont="1" applyAlignment="1"/>
    <xf numFmtId="0" fontId="50" fillId="0" borderId="28" xfId="0" applyFont="1" applyBorder="1" applyAlignment="1">
      <alignment horizontal="left" vertical="justify"/>
    </xf>
    <xf numFmtId="4" fontId="50" fillId="14" borderId="28" xfId="0" applyNumberFormat="1" applyFont="1" applyFill="1" applyBorder="1" applyProtection="1">
      <protection locked="0"/>
    </xf>
    <xf numFmtId="4" fontId="50" fillId="14" borderId="0" xfId="0" applyNumberFormat="1" applyFont="1" applyFill="1" applyProtection="1">
      <protection locked="0"/>
    </xf>
    <xf numFmtId="0" fontId="51" fillId="0" borderId="0" xfId="0" applyFont="1"/>
    <xf numFmtId="0" fontId="50" fillId="0" borderId="28" xfId="0" applyFont="1" applyBorder="1" applyAlignment="1">
      <alignment vertical="justify"/>
    </xf>
    <xf numFmtId="0" fontId="50" fillId="14" borderId="28" xfId="0" applyFont="1" applyFill="1" applyBorder="1" applyAlignment="1">
      <alignment horizontal="left" vertical="justify"/>
    </xf>
    <xf numFmtId="4" fontId="50" fillId="0" borderId="28" xfId="0" applyNumberFormat="1" applyFont="1" applyBorder="1" applyAlignment="1">
      <alignment horizontal="left" vertical="justify"/>
    </xf>
    <xf numFmtId="164" fontId="54" fillId="0" borderId="0" xfId="0" applyNumberFormat="1" applyFont="1" applyAlignment="1">
      <alignment horizontal="right" vertical="center" wrapText="1"/>
    </xf>
    <xf numFmtId="0" fontId="56" fillId="0" borderId="1" xfId="0" applyFont="1" applyBorder="1"/>
    <xf numFmtId="0" fontId="56" fillId="0" borderId="20" xfId="0" applyFont="1" applyBorder="1"/>
    <xf numFmtId="164" fontId="55" fillId="0" borderId="1" xfId="0" applyNumberFormat="1" applyFont="1" applyBorder="1"/>
    <xf numFmtId="164" fontId="5" fillId="0" borderId="0" xfId="0" applyNumberFormat="1" applyFont="1"/>
    <xf numFmtId="0" fontId="57" fillId="0" borderId="0" xfId="0" applyFont="1"/>
    <xf numFmtId="0" fontId="57" fillId="0" borderId="21" xfId="0" applyFont="1" applyBorder="1"/>
    <xf numFmtId="14" fontId="11" fillId="0" borderId="0" xfId="0" applyNumberFormat="1" applyFont="1"/>
    <xf numFmtId="0" fontId="23" fillId="0" borderId="27" xfId="1" applyFont="1"/>
    <xf numFmtId="4" fontId="23" fillId="0" borderId="27" xfId="1" applyNumberFormat="1" applyFont="1"/>
    <xf numFmtId="0" fontId="0" fillId="0" borderId="27" xfId="1" applyFont="1"/>
    <xf numFmtId="2" fontId="19" fillId="5" borderId="27" xfId="1" applyNumberFormat="1" applyFont="1" applyFill="1" applyAlignment="1">
      <alignment horizontal="left" vertical="center" wrapText="1"/>
    </xf>
    <xf numFmtId="2" fontId="19" fillId="0" borderId="27" xfId="1" applyNumberFormat="1" applyFont="1" applyAlignment="1">
      <alignment horizontal="left" vertical="center" wrapText="1"/>
    </xf>
    <xf numFmtId="2" fontId="31" fillId="5" borderId="27" xfId="1" applyNumberFormat="1" applyFont="1" applyFill="1" applyAlignment="1">
      <alignment horizontal="left"/>
    </xf>
    <xf numFmtId="2" fontId="31" fillId="5" borderId="27" xfId="1" applyNumberFormat="1" applyFont="1" applyFill="1" applyAlignment="1">
      <alignment horizontal="left" wrapText="1"/>
    </xf>
    <xf numFmtId="4" fontId="34" fillId="8" borderId="27" xfId="1" applyNumberFormat="1" applyFont="1" applyFill="1" applyAlignment="1">
      <alignment horizontal="center"/>
    </xf>
    <xf numFmtId="4" fontId="20" fillId="8" borderId="27" xfId="1" applyNumberFormat="1" applyFont="1" applyFill="1" applyAlignment="1">
      <alignment horizontal="center" wrapText="1"/>
    </xf>
    <xf numFmtId="0" fontId="2" fillId="0" borderId="1" xfId="1" applyFont="1" applyBorder="1"/>
    <xf numFmtId="4" fontId="23" fillId="0" borderId="1" xfId="1" applyNumberFormat="1" applyFont="1" applyBorder="1"/>
    <xf numFmtId="0" fontId="23" fillId="0" borderId="1" xfId="1" applyFont="1" applyBorder="1"/>
    <xf numFmtId="4" fontId="2" fillId="0" borderId="1" xfId="1" applyNumberFormat="1" applyFont="1" applyBorder="1" applyAlignment="1">
      <alignment horizontal="right"/>
    </xf>
    <xf numFmtId="1" fontId="8" fillId="0" borderId="1" xfId="1" applyNumberFormat="1" applyFont="1" applyBorder="1" applyAlignment="1">
      <alignment wrapText="1"/>
    </xf>
    <xf numFmtId="49" fontId="2" fillId="0" borderId="1" xfId="1" applyNumberFormat="1" applyFont="1" applyBorder="1" applyAlignment="1">
      <alignment horizontal="center" vertical="center" wrapText="1"/>
    </xf>
    <xf numFmtId="0" fontId="23" fillId="9" borderId="1" xfId="1" applyFont="1" applyFill="1" applyBorder="1"/>
    <xf numFmtId="43" fontId="23" fillId="0" borderId="1" xfId="2" applyFont="1" applyBorder="1" applyAlignment="1"/>
    <xf numFmtId="0" fontId="53" fillId="0" borderId="1" xfId="1" applyFont="1" applyBorder="1" applyAlignment="1">
      <alignment wrapText="1"/>
    </xf>
    <xf numFmtId="1" fontId="23" fillId="0" borderId="1" xfId="1" applyNumberFormat="1" applyFont="1" applyBorder="1"/>
    <xf numFmtId="43" fontId="2" fillId="0" borderId="1" xfId="2" applyFont="1" applyBorder="1" applyAlignment="1">
      <alignment horizontal="right"/>
    </xf>
    <xf numFmtId="0" fontId="23" fillId="0" borderId="1" xfId="1" applyFont="1" applyBorder="1" applyAlignment="1">
      <alignment wrapText="1"/>
    </xf>
    <xf numFmtId="4" fontId="23" fillId="0" borderId="1" xfId="1" applyNumberFormat="1" applyFont="1" applyBorder="1" applyAlignment="1">
      <alignment wrapText="1"/>
    </xf>
    <xf numFmtId="43" fontId="23" fillId="0" borderId="1" xfId="2" applyFont="1" applyBorder="1" applyAlignment="1">
      <alignment wrapText="1"/>
    </xf>
    <xf numFmtId="4" fontId="2" fillId="0" borderId="1" xfId="1" applyNumberFormat="1" applyFont="1" applyBorder="1" applyAlignment="1">
      <alignment horizontal="right" wrapText="1"/>
    </xf>
    <xf numFmtId="0" fontId="23" fillId="9" borderId="1" xfId="1" applyFont="1" applyFill="1" applyBorder="1" applyAlignment="1">
      <alignment wrapText="1"/>
    </xf>
    <xf numFmtId="0" fontId="0" fillId="0" borderId="27" xfId="1" applyFont="1" applyAlignment="1">
      <alignment wrapText="1"/>
    </xf>
    <xf numFmtId="4" fontId="8" fillId="0" borderId="1" xfId="1" applyNumberFormat="1" applyFont="1" applyBorder="1"/>
    <xf numFmtId="43" fontId="8" fillId="0" borderId="1" xfId="2" applyFont="1" applyBorder="1" applyAlignment="1">
      <alignment horizontal="right"/>
    </xf>
    <xf numFmtId="4" fontId="8" fillId="0" borderId="1" xfId="1" applyNumberFormat="1" applyFont="1" applyBorder="1" applyAlignment="1">
      <alignment horizontal="right"/>
    </xf>
    <xf numFmtId="43" fontId="23" fillId="0" borderId="1" xfId="2" applyFont="1" applyBorder="1"/>
    <xf numFmtId="43" fontId="23" fillId="0" borderId="1" xfId="1" applyNumberFormat="1" applyFont="1" applyBorder="1"/>
    <xf numFmtId="4" fontId="58" fillId="0" borderId="1" xfId="1" applyNumberFormat="1" applyFont="1" applyBorder="1"/>
    <xf numFmtId="43" fontId="58" fillId="0" borderId="1" xfId="2" applyFont="1" applyBorder="1"/>
    <xf numFmtId="43" fontId="58" fillId="0" borderId="1" xfId="1" applyNumberFormat="1" applyFont="1" applyBorder="1"/>
    <xf numFmtId="43" fontId="23" fillId="0" borderId="1" xfId="1" applyNumberFormat="1" applyFont="1" applyBorder="1" applyAlignment="1">
      <alignment wrapText="1"/>
    </xf>
    <xf numFmtId="0" fontId="59" fillId="0" borderId="1" xfId="1" applyFont="1" applyBorder="1" applyAlignment="1">
      <alignment wrapText="1"/>
    </xf>
    <xf numFmtId="0" fontId="58" fillId="0" borderId="1" xfId="1" applyFont="1" applyBorder="1"/>
    <xf numFmtId="49" fontId="60" fillId="0" borderId="1" xfId="1" applyNumberFormat="1" applyFont="1" applyBorder="1" applyAlignment="1">
      <alignment horizontal="center" vertical="center" wrapText="1"/>
    </xf>
    <xf numFmtId="0" fontId="2" fillId="0" borderId="1" xfId="1" applyFont="1" applyBorder="1" applyAlignment="1">
      <alignment vertical="center" wrapText="1"/>
    </xf>
    <xf numFmtId="0" fontId="39" fillId="0" borderId="27" xfId="1" applyFont="1"/>
    <xf numFmtId="2" fontId="30" fillId="0" borderId="27" xfId="1" applyNumberFormat="1" applyFont="1" applyAlignment="1">
      <alignment horizontal="center" vertical="center"/>
    </xf>
    <xf numFmtId="0" fontId="40" fillId="0" borderId="27" xfId="1" applyFont="1"/>
    <xf numFmtId="0" fontId="2" fillId="0" borderId="27" xfId="1" applyFont="1" applyAlignment="1">
      <alignment horizontal="center" vertical="center"/>
    </xf>
    <xf numFmtId="4" fontId="2" fillId="0" borderId="27" xfId="1" applyNumberFormat="1" applyFont="1" applyAlignment="1">
      <alignment horizontal="center" vertical="center"/>
    </xf>
    <xf numFmtId="49" fontId="2" fillId="0" borderId="27" xfId="1" applyNumberFormat="1" applyFont="1" applyAlignment="1">
      <alignment horizontal="center" vertical="center"/>
    </xf>
    <xf numFmtId="4" fontId="36" fillId="8" borderId="1" xfId="1" applyNumberFormat="1" applyFont="1" applyFill="1" applyBorder="1"/>
    <xf numFmtId="4" fontId="36" fillId="8" borderId="1" xfId="1" applyNumberFormat="1" applyFont="1" applyFill="1" applyBorder="1" applyAlignment="1">
      <alignment horizontal="center" vertical="center"/>
    </xf>
    <xf numFmtId="49" fontId="36" fillId="8" borderId="1" xfId="1" applyNumberFormat="1" applyFont="1" applyFill="1" applyBorder="1" applyAlignment="1">
      <alignment horizontal="center" vertical="center" wrapText="1"/>
    </xf>
    <xf numFmtId="49" fontId="36" fillId="10" borderId="1" xfId="1" applyNumberFormat="1" applyFont="1" applyFill="1" applyBorder="1" applyAlignment="1">
      <alignment horizontal="center" vertical="center" wrapText="1"/>
    </xf>
    <xf numFmtId="0" fontId="2" fillId="0" borderId="1" xfId="1" applyFont="1" applyBorder="1" applyAlignment="1">
      <alignment vertical="center"/>
    </xf>
    <xf numFmtId="4" fontId="2" fillId="0" borderId="1" xfId="1" applyNumberFormat="1" applyFont="1" applyBorder="1" applyAlignment="1">
      <alignment horizontal="center" vertical="center"/>
    </xf>
    <xf numFmtId="1" fontId="53" fillId="0" borderId="1" xfId="1" applyNumberFormat="1" applyFont="1" applyBorder="1" applyAlignment="1">
      <alignment horizontal="center" vertical="center" wrapText="1"/>
    </xf>
    <xf numFmtId="4" fontId="2" fillId="0" borderId="1" xfId="1" applyNumberFormat="1" applyFont="1" applyBorder="1" applyAlignment="1">
      <alignment vertical="center"/>
    </xf>
    <xf numFmtId="43" fontId="2" fillId="0" borderId="1" xfId="2" applyFont="1" applyBorder="1" applyAlignment="1">
      <alignment horizontal="center" vertical="center"/>
    </xf>
    <xf numFmtId="0" fontId="40" fillId="0" borderId="1" xfId="1" applyFont="1" applyBorder="1" applyAlignment="1">
      <alignment vertical="center"/>
    </xf>
    <xf numFmtId="0" fontId="40" fillId="0" borderId="1" xfId="1" applyFont="1" applyBorder="1" applyAlignment="1">
      <alignment vertical="center" wrapText="1"/>
    </xf>
    <xf numFmtId="0" fontId="41" fillId="0" borderId="27" xfId="1" applyFont="1"/>
    <xf numFmtId="1" fontId="2" fillId="0" borderId="1" xfId="1" applyNumberFormat="1" applyFont="1" applyBorder="1" applyAlignment="1">
      <alignment horizontal="center" vertical="center" wrapText="1"/>
    </xf>
    <xf numFmtId="0" fontId="40" fillId="0" borderId="27" xfId="1" applyFont="1" applyAlignment="1">
      <alignment horizontal="left"/>
    </xf>
    <xf numFmtId="0" fontId="39" fillId="0" borderId="27" xfId="1" applyFont="1" applyAlignment="1">
      <alignment horizontal="left"/>
    </xf>
    <xf numFmtId="4" fontId="60" fillId="0" borderId="1" xfId="1" applyNumberFormat="1" applyFont="1" applyBorder="1" applyAlignment="1">
      <alignment horizontal="center" vertical="center"/>
    </xf>
    <xf numFmtId="1" fontId="60" fillId="0" borderId="1" xfId="1" applyNumberFormat="1" applyFont="1" applyBorder="1" applyAlignment="1">
      <alignment horizontal="center" vertical="center" wrapText="1"/>
    </xf>
    <xf numFmtId="4" fontId="60" fillId="0" borderId="1" xfId="1" applyNumberFormat="1" applyFont="1" applyBorder="1" applyAlignment="1">
      <alignment vertical="center"/>
    </xf>
    <xf numFmtId="43" fontId="60" fillId="0" borderId="1" xfId="2" applyFont="1" applyBorder="1" applyAlignment="1">
      <alignment horizontal="center" vertical="center"/>
    </xf>
    <xf numFmtId="4" fontId="61" fillId="0" borderId="1" xfId="1" applyNumberFormat="1" applyFont="1" applyBorder="1" applyAlignment="1">
      <alignment vertical="center"/>
    </xf>
    <xf numFmtId="1" fontId="2" fillId="0" borderId="1" xfId="1" applyNumberFormat="1" applyFont="1" applyBorder="1" applyAlignment="1">
      <alignment horizontal="center" vertical="center"/>
    </xf>
    <xf numFmtId="43" fontId="60" fillId="0" borderId="1" xfId="2" applyFont="1" applyBorder="1" applyAlignment="1">
      <alignment vertical="center"/>
    </xf>
    <xf numFmtId="43" fontId="61" fillId="0" borderId="1" xfId="2" applyFont="1" applyBorder="1" applyAlignment="1">
      <alignment vertical="center"/>
    </xf>
    <xf numFmtId="14" fontId="5" fillId="0" borderId="0" xfId="0" applyNumberFormat="1" applyFont="1" applyAlignment="1">
      <alignment vertical="center"/>
    </xf>
    <xf numFmtId="0" fontId="55" fillId="0" borderId="2" xfId="0" applyFont="1" applyBorder="1" applyAlignment="1">
      <alignment vertical="center"/>
    </xf>
    <xf numFmtId="0" fontId="9" fillId="0" borderId="3" xfId="0" applyFont="1" applyBorder="1"/>
    <xf numFmtId="0" fontId="5" fillId="0" borderId="29" xfId="0" applyFont="1" applyBorder="1" applyAlignment="1">
      <alignment vertical="center"/>
    </xf>
    <xf numFmtId="0" fontId="15" fillId="4" borderId="9" xfId="0" applyFont="1" applyFill="1" applyBorder="1" applyAlignment="1">
      <alignment vertical="center"/>
    </xf>
    <xf numFmtId="0" fontId="9" fillId="0" borderId="10" xfId="0" applyFont="1" applyBorder="1"/>
    <xf numFmtId="0" fontId="9" fillId="0" borderId="11" xfId="0" applyFont="1" applyBorder="1"/>
    <xf numFmtId="0" fontId="1" fillId="2" borderId="0" xfId="0" applyFont="1" applyFill="1" applyAlignment="1">
      <alignment horizontal="center" vertical="center"/>
    </xf>
    <xf numFmtId="0" fontId="0" fillId="0" borderId="0" xfId="0" applyFont="1" applyAlignment="1"/>
    <xf numFmtId="0" fontId="3" fillId="2" borderId="0" xfId="0" applyFont="1" applyFill="1" applyAlignment="1">
      <alignment horizontal="center" vertical="center"/>
    </xf>
    <xf numFmtId="0" fontId="12" fillId="2" borderId="0" xfId="0" applyFont="1" applyFill="1" applyAlignment="1">
      <alignment horizontal="left" vertical="center" wrapText="1"/>
    </xf>
    <xf numFmtId="0" fontId="14" fillId="3" borderId="5" xfId="0" applyFont="1" applyFill="1" applyBorder="1"/>
    <xf numFmtId="0" fontId="9" fillId="0" borderId="6" xfId="0" applyFont="1" applyBorder="1"/>
    <xf numFmtId="0" fontId="9" fillId="0" borderId="7" xfId="0" applyFont="1" applyBorder="1"/>
    <xf numFmtId="0" fontId="5" fillId="0" borderId="2" xfId="0" applyFont="1" applyBorder="1" applyAlignment="1">
      <alignment vertical="center"/>
    </xf>
    <xf numFmtId="0" fontId="20" fillId="2" borderId="0" xfId="0" applyFont="1" applyFill="1" applyAlignment="1">
      <alignment horizontal="center" vertical="center" wrapText="1"/>
    </xf>
    <xf numFmtId="0" fontId="2" fillId="0" borderId="0" xfId="0" applyFont="1"/>
    <xf numFmtId="0" fontId="18" fillId="2" borderId="0" xfId="0" applyFont="1" applyFill="1" applyAlignment="1">
      <alignment horizontal="center"/>
    </xf>
    <xf numFmtId="2" fontId="19" fillId="5" borderId="13" xfId="0" applyNumberFormat="1" applyFont="1" applyFill="1" applyBorder="1" applyAlignment="1">
      <alignment horizontal="left" vertical="center" wrapText="1"/>
    </xf>
    <xf numFmtId="0" fontId="9" fillId="0" borderId="14" xfId="0" applyFont="1" applyBorder="1"/>
    <xf numFmtId="0" fontId="9" fillId="0" borderId="15" xfId="0" applyFont="1" applyBorder="1"/>
    <xf numFmtId="4" fontId="34" fillId="8" borderId="27" xfId="1" applyNumberFormat="1" applyFont="1" applyFill="1" applyAlignment="1">
      <alignment horizontal="center"/>
    </xf>
    <xf numFmtId="0" fontId="0" fillId="0" borderId="27" xfId="1" applyFont="1"/>
    <xf numFmtId="2" fontId="29" fillId="0" borderId="27" xfId="1" applyNumberFormat="1" applyFont="1" applyAlignment="1">
      <alignment horizontal="center"/>
    </xf>
    <xf numFmtId="2" fontId="30" fillId="0" borderId="27" xfId="1" applyNumberFormat="1" applyFont="1" applyAlignment="1">
      <alignment horizontal="center"/>
    </xf>
    <xf numFmtId="2" fontId="19" fillId="5" borderId="27" xfId="1" applyNumberFormat="1" applyFont="1" applyFill="1" applyAlignment="1">
      <alignment horizontal="left" vertical="center" wrapText="1"/>
    </xf>
    <xf numFmtId="0" fontId="9" fillId="0" borderId="27" xfId="1" applyFont="1"/>
    <xf numFmtId="2" fontId="31" fillId="5" borderId="27" xfId="1" applyNumberFormat="1" applyFont="1" applyFill="1" applyAlignment="1">
      <alignment horizontal="left" wrapText="1"/>
    </xf>
    <xf numFmtId="0" fontId="32" fillId="7" borderId="2" xfId="1" applyFont="1" applyFill="1" applyBorder="1" applyAlignment="1">
      <alignment horizontal="center"/>
    </xf>
    <xf numFmtId="0" fontId="9" fillId="0" borderId="24" xfId="1" applyFont="1" applyBorder="1"/>
    <xf numFmtId="0" fontId="9" fillId="0" borderId="3" xfId="1" applyFont="1" applyBorder="1"/>
    <xf numFmtId="0" fontId="20" fillId="7" borderId="27" xfId="1" applyFont="1" applyFill="1" applyAlignment="1">
      <alignment horizontal="center" wrapText="1"/>
    </xf>
    <xf numFmtId="0" fontId="34" fillId="7" borderId="27" xfId="1" applyFont="1" applyFill="1" applyAlignment="1">
      <alignment horizontal="center"/>
    </xf>
    <xf numFmtId="4" fontId="35" fillId="7" borderId="27" xfId="1" applyNumberFormat="1" applyFont="1" applyFill="1" applyAlignment="1">
      <alignment horizontal="center" wrapText="1"/>
    </xf>
    <xf numFmtId="0" fontId="34" fillId="8" borderId="27" xfId="1" applyFont="1" applyFill="1" applyAlignment="1">
      <alignment horizontal="center"/>
    </xf>
    <xf numFmtId="4" fontId="20" fillId="8" borderId="27" xfId="1" applyNumberFormat="1" applyFont="1" applyFill="1" applyAlignment="1">
      <alignment horizontal="center" wrapText="1"/>
    </xf>
    <xf numFmtId="49" fontId="36" fillId="8" borderId="19" xfId="1" applyNumberFormat="1" applyFont="1" applyFill="1" applyBorder="1" applyAlignment="1">
      <alignment horizontal="center" vertical="center" wrapText="1"/>
    </xf>
    <xf numFmtId="0" fontId="9" fillId="0" borderId="25" xfId="1" applyFont="1" applyBorder="1"/>
    <xf numFmtId="0" fontId="36" fillId="6" borderId="19" xfId="1" applyFont="1" applyFill="1" applyBorder="1" applyAlignment="1">
      <alignment horizontal="center" wrapText="1"/>
    </xf>
    <xf numFmtId="2" fontId="30" fillId="0" borderId="27" xfId="1" applyNumberFormat="1" applyFont="1" applyAlignment="1">
      <alignment horizontal="center" vertical="center"/>
    </xf>
    <xf numFmtId="0" fontId="36" fillId="6" borderId="19" xfId="1" applyFont="1" applyFill="1" applyBorder="1" applyAlignment="1">
      <alignment horizontal="left"/>
    </xf>
    <xf numFmtId="0" fontId="20" fillId="6" borderId="19" xfId="1" applyFont="1" applyFill="1" applyBorder="1" applyAlignment="1">
      <alignment horizontal="center" wrapText="1"/>
    </xf>
    <xf numFmtId="4" fontId="36" fillId="10" borderId="2" xfId="1" applyNumberFormat="1" applyFont="1" applyFill="1" applyBorder="1" applyAlignment="1">
      <alignment horizontal="center" vertical="center" wrapText="1"/>
    </xf>
    <xf numFmtId="4" fontId="34" fillId="7" borderId="0" xfId="0" applyNumberFormat="1" applyFont="1" applyFill="1" applyAlignment="1">
      <alignment horizontal="center"/>
    </xf>
    <xf numFmtId="0" fontId="34" fillId="7" borderId="0" xfId="0" applyFont="1" applyFill="1" applyAlignment="1">
      <alignment horizontal="center"/>
    </xf>
    <xf numFmtId="2" fontId="29" fillId="0" borderId="0" xfId="0" applyNumberFormat="1" applyFont="1" applyAlignment="1">
      <alignment horizontal="center"/>
    </xf>
    <xf numFmtId="2" fontId="30" fillId="0" borderId="0" xfId="0" applyNumberFormat="1" applyFont="1" applyAlignment="1">
      <alignment horizontal="center"/>
    </xf>
    <xf numFmtId="0" fontId="33" fillId="7" borderId="0" xfId="0" applyFont="1" applyFill="1" applyAlignment="1">
      <alignment horizontal="center" wrapText="1"/>
    </xf>
    <xf numFmtId="4" fontId="34" fillId="7" borderId="0" xfId="0" applyNumberFormat="1" applyFont="1" applyFill="1" applyAlignment="1">
      <alignment horizontal="center" wrapText="1"/>
    </xf>
    <xf numFmtId="4" fontId="35" fillId="7" borderId="0" xfId="0" applyNumberFormat="1" applyFont="1" applyFill="1" applyAlignment="1">
      <alignment horizontal="center" wrapText="1"/>
    </xf>
    <xf numFmtId="0" fontId="42" fillId="13" borderId="26" xfId="0" applyFont="1" applyFill="1" applyBorder="1" applyAlignment="1">
      <alignment horizontal="center" vertical="center"/>
    </xf>
    <xf numFmtId="0" fontId="9" fillId="0" borderId="27" xfId="0" applyFont="1" applyBorder="1"/>
    <xf numFmtId="0" fontId="42" fillId="13" borderId="22" xfId="0" applyFont="1" applyFill="1" applyBorder="1" applyAlignment="1">
      <alignment horizontal="left"/>
    </xf>
    <xf numFmtId="0" fontId="9" fillId="0" borderId="23" xfId="0" applyFont="1" applyBorder="1"/>
    <xf numFmtId="0" fontId="36" fillId="6" borderId="19" xfId="0" applyFont="1" applyFill="1" applyBorder="1" applyAlignment="1">
      <alignment horizontal="center" wrapText="1"/>
    </xf>
    <xf numFmtId="0" fontId="9" fillId="0" borderId="25" xfId="0" applyFont="1" applyBorder="1"/>
    <xf numFmtId="2" fontId="30" fillId="0" borderId="0" xfId="0" applyNumberFormat="1" applyFont="1" applyAlignment="1">
      <alignment horizontal="center" vertical="center"/>
    </xf>
    <xf numFmtId="0" fontId="32" fillId="7" borderId="2" xfId="0" applyFont="1" applyFill="1" applyBorder="1" applyAlignment="1">
      <alignment horizontal="center"/>
    </xf>
    <xf numFmtId="0" fontId="9" fillId="0" borderId="24" xfId="0" applyFont="1" applyBorder="1"/>
    <xf numFmtId="0" fontId="36" fillId="6" borderId="19" xfId="0" applyFont="1" applyFill="1" applyBorder="1" applyAlignment="1">
      <alignment horizontal="left"/>
    </xf>
    <xf numFmtId="4" fontId="36" fillId="11" borderId="2" xfId="0" applyNumberFormat="1" applyFont="1" applyFill="1" applyBorder="1" applyAlignment="1">
      <alignment horizontal="center" vertical="center" wrapText="1"/>
    </xf>
    <xf numFmtId="49" fontId="36" fillId="8" borderId="19" xfId="0" applyNumberFormat="1" applyFont="1" applyFill="1" applyBorder="1" applyAlignment="1">
      <alignment horizontal="center" vertical="center" wrapText="1"/>
    </xf>
  </cellXfs>
  <cellStyles count="3">
    <cellStyle name="Millares 2" xfId="2" xr:uid="{3FE792BA-0320-44AA-966E-D147AA3C3A3B}"/>
    <cellStyle name="Normal" xfId="0" builtinId="0"/>
    <cellStyle name="Normal 2" xfId="1" xr:uid="{30BB20FF-A5DD-4BB8-AB41-B3383483951D}"/>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9"/>
  <sheetViews>
    <sheetView showGridLines="0" tabSelected="1" workbookViewId="0">
      <selection activeCell="D75" sqref="D75"/>
    </sheetView>
  </sheetViews>
  <sheetFormatPr baseColWidth="10" defaultColWidth="14.42578125" defaultRowHeight="15" customHeight="1" x14ac:dyDescent="0.2"/>
  <cols>
    <col min="1" max="1" width="57.7109375" customWidth="1"/>
    <col min="2" max="2" width="25" customWidth="1"/>
    <col min="3" max="3" width="20.5703125" customWidth="1"/>
    <col min="4" max="4" width="26.5703125" customWidth="1"/>
    <col min="5" max="24" width="11.42578125" customWidth="1"/>
    <col min="25" max="26" width="10.7109375" customWidth="1"/>
  </cols>
  <sheetData>
    <row r="1" spans="1:26" ht="18" x14ac:dyDescent="0.2">
      <c r="A1" s="210" t="s">
        <v>0</v>
      </c>
      <c r="B1" s="211"/>
      <c r="C1" s="211"/>
      <c r="D1" s="211"/>
      <c r="E1" s="1"/>
      <c r="F1" s="1"/>
      <c r="G1" s="1"/>
      <c r="H1" s="1"/>
      <c r="I1" s="1"/>
      <c r="J1" s="1"/>
      <c r="K1" s="1"/>
      <c r="L1" s="1"/>
      <c r="M1" s="1"/>
      <c r="N1" s="1"/>
      <c r="O1" s="1"/>
      <c r="P1" s="1"/>
      <c r="Q1" s="1"/>
      <c r="R1" s="1"/>
      <c r="S1" s="1"/>
      <c r="T1" s="1"/>
      <c r="U1" s="1"/>
      <c r="V1" s="1"/>
      <c r="W1" s="1"/>
      <c r="X1" s="1"/>
      <c r="Y1" s="1"/>
      <c r="Z1" s="1"/>
    </row>
    <row r="2" spans="1:26" ht="18" x14ac:dyDescent="0.2">
      <c r="A2" s="210" t="s">
        <v>340</v>
      </c>
      <c r="B2" s="211"/>
      <c r="C2" s="211"/>
      <c r="D2" s="211"/>
      <c r="E2" s="1"/>
      <c r="F2" s="1"/>
      <c r="G2" s="1"/>
      <c r="H2" s="1"/>
      <c r="I2" s="1"/>
      <c r="J2" s="1"/>
      <c r="K2" s="1"/>
      <c r="L2" s="1"/>
      <c r="M2" s="1"/>
      <c r="N2" s="1"/>
      <c r="O2" s="1"/>
      <c r="P2" s="1"/>
      <c r="Q2" s="1"/>
      <c r="R2" s="1"/>
      <c r="S2" s="1"/>
      <c r="T2" s="1"/>
      <c r="U2" s="1"/>
      <c r="V2" s="1"/>
      <c r="W2" s="1"/>
      <c r="X2" s="1"/>
      <c r="Y2" s="1"/>
      <c r="Z2" s="1"/>
    </row>
    <row r="3" spans="1:26" ht="19.5" customHeight="1" x14ac:dyDescent="0.2">
      <c r="A3" s="210" t="s">
        <v>341</v>
      </c>
      <c r="B3" s="211"/>
      <c r="C3" s="211"/>
      <c r="D3" s="211"/>
      <c r="E3" s="1"/>
      <c r="F3" s="1"/>
      <c r="G3" s="1"/>
      <c r="H3" s="1"/>
      <c r="I3" s="1"/>
      <c r="J3" s="1"/>
      <c r="K3" s="1"/>
      <c r="L3" s="1"/>
      <c r="M3" s="1"/>
      <c r="N3" s="1"/>
      <c r="O3" s="1"/>
      <c r="P3" s="1"/>
      <c r="Q3" s="1"/>
      <c r="R3" s="1"/>
      <c r="S3" s="1"/>
      <c r="T3" s="1"/>
      <c r="U3" s="1"/>
      <c r="V3" s="1"/>
      <c r="W3" s="1"/>
      <c r="X3" s="1"/>
      <c r="Y3" s="1"/>
      <c r="Z3" s="1"/>
    </row>
    <row r="4" spans="1:26" ht="12.75" customHeight="1" x14ac:dyDescent="0.2">
      <c r="A4" s="212" t="s">
        <v>1</v>
      </c>
      <c r="B4" s="211"/>
      <c r="C4" s="211"/>
      <c r="D4" s="211"/>
      <c r="E4" s="1"/>
      <c r="F4" s="1"/>
      <c r="G4" s="1"/>
      <c r="H4" s="1"/>
      <c r="I4" s="1"/>
      <c r="J4" s="1"/>
      <c r="K4" s="1"/>
      <c r="L4" s="1"/>
      <c r="M4" s="1"/>
      <c r="N4" s="1"/>
      <c r="O4" s="1"/>
      <c r="P4" s="1"/>
      <c r="Q4" s="1"/>
      <c r="R4" s="1"/>
      <c r="S4" s="1"/>
      <c r="T4" s="1"/>
      <c r="U4" s="1"/>
      <c r="V4" s="1"/>
      <c r="W4" s="1"/>
      <c r="X4" s="1"/>
      <c r="Y4" s="1"/>
      <c r="Z4" s="1"/>
    </row>
    <row r="5" spans="1:26" ht="12.75" customHeight="1" x14ac:dyDescent="0.2">
      <c r="A5" s="2"/>
      <c r="B5" s="3"/>
      <c r="C5" s="3"/>
      <c r="D5" s="3"/>
      <c r="E5" s="1"/>
      <c r="F5" s="1"/>
      <c r="G5" s="1"/>
      <c r="H5" s="1"/>
      <c r="I5" s="1"/>
      <c r="J5" s="1"/>
      <c r="K5" s="1"/>
      <c r="L5" s="1"/>
      <c r="M5" s="1"/>
      <c r="N5" s="1"/>
      <c r="O5" s="1"/>
      <c r="P5" s="1"/>
      <c r="Q5" s="1"/>
      <c r="R5" s="1"/>
      <c r="S5" s="1"/>
      <c r="T5" s="1"/>
      <c r="U5" s="1"/>
      <c r="V5" s="1"/>
      <c r="W5" s="1"/>
      <c r="X5" s="1"/>
      <c r="Y5" s="1"/>
      <c r="Z5" s="1"/>
    </row>
    <row r="6" spans="1:26" ht="12.75" customHeight="1" x14ac:dyDescent="0.2">
      <c r="A6" s="4"/>
      <c r="B6" s="5"/>
      <c r="C6" s="5" t="s">
        <v>2</v>
      </c>
      <c r="D6" s="5" t="s">
        <v>3</v>
      </c>
      <c r="E6" s="1"/>
      <c r="F6" s="1"/>
      <c r="G6" s="1"/>
      <c r="H6" s="1"/>
      <c r="I6" s="1"/>
      <c r="J6" s="1"/>
      <c r="K6" s="1"/>
      <c r="L6" s="1"/>
      <c r="M6" s="1"/>
      <c r="N6" s="1"/>
      <c r="O6" s="1"/>
      <c r="P6" s="1"/>
      <c r="Q6" s="1"/>
      <c r="R6" s="1"/>
      <c r="S6" s="1"/>
      <c r="T6" s="1"/>
      <c r="U6" s="1"/>
      <c r="V6" s="1"/>
      <c r="W6" s="1"/>
      <c r="X6" s="1"/>
      <c r="Y6" s="1"/>
      <c r="Z6" s="1"/>
    </row>
    <row r="7" spans="1:26" ht="18.75" customHeight="1" x14ac:dyDescent="0.2">
      <c r="A7" s="6"/>
      <c r="B7" s="7"/>
      <c r="C7" s="7"/>
      <c r="D7" s="7"/>
      <c r="E7" s="1"/>
      <c r="F7" s="1"/>
      <c r="G7" s="1"/>
      <c r="H7" s="1"/>
      <c r="I7" s="1"/>
      <c r="J7" s="1"/>
      <c r="K7" s="1"/>
      <c r="L7" s="1"/>
      <c r="M7" s="1"/>
      <c r="N7" s="1"/>
      <c r="O7" s="1"/>
      <c r="P7" s="1"/>
      <c r="Q7" s="1"/>
      <c r="R7" s="1"/>
      <c r="S7" s="1"/>
      <c r="T7" s="1"/>
      <c r="U7" s="1"/>
      <c r="V7" s="1"/>
      <c r="W7" s="1"/>
      <c r="X7" s="1"/>
      <c r="Y7" s="1"/>
      <c r="Z7" s="1"/>
    </row>
    <row r="8" spans="1:26" ht="21.75" customHeight="1" x14ac:dyDescent="0.2">
      <c r="A8" s="6" t="s">
        <v>4</v>
      </c>
      <c r="B8" s="7"/>
      <c r="C8" s="8">
        <v>11886852006.200001</v>
      </c>
      <c r="D8" s="8">
        <v>13356664656.5</v>
      </c>
      <c r="E8" s="1"/>
      <c r="F8" s="1"/>
      <c r="G8" s="1"/>
      <c r="H8" s="1"/>
      <c r="I8" s="1"/>
      <c r="J8" s="1"/>
      <c r="K8" s="1"/>
      <c r="L8" s="1"/>
      <c r="M8" s="1"/>
      <c r="N8" s="1"/>
      <c r="O8" s="1"/>
      <c r="P8" s="1"/>
      <c r="Q8" s="1"/>
      <c r="R8" s="1"/>
      <c r="S8" s="1"/>
      <c r="T8" s="1"/>
      <c r="U8" s="1"/>
      <c r="V8" s="1"/>
      <c r="W8" s="1"/>
      <c r="X8" s="1"/>
      <c r="Y8" s="1"/>
      <c r="Z8" s="1"/>
    </row>
    <row r="9" spans="1:26" ht="12.75" customHeight="1" x14ac:dyDescent="0.2">
      <c r="A9" s="9" t="s">
        <v>5</v>
      </c>
      <c r="B9" s="7"/>
      <c r="C9" s="10"/>
      <c r="D9" s="8"/>
      <c r="E9" s="1"/>
      <c r="F9" s="1"/>
      <c r="G9" s="1"/>
      <c r="H9" s="1"/>
      <c r="I9" s="1"/>
      <c r="J9" s="1"/>
      <c r="K9" s="1"/>
      <c r="L9" s="1"/>
      <c r="M9" s="1"/>
      <c r="N9" s="1"/>
      <c r="O9" s="1"/>
      <c r="P9" s="1"/>
      <c r="Q9" s="1"/>
      <c r="R9" s="1"/>
      <c r="S9" s="1"/>
      <c r="T9" s="1"/>
      <c r="U9" s="1"/>
      <c r="V9" s="1"/>
      <c r="W9" s="1"/>
      <c r="X9" s="1"/>
      <c r="Y9" s="1"/>
      <c r="Z9" s="1"/>
    </row>
    <row r="10" spans="1:26" ht="12.75" customHeight="1" x14ac:dyDescent="0.2">
      <c r="A10" s="4"/>
      <c r="B10" s="7"/>
      <c r="C10" s="10"/>
      <c r="D10" s="8"/>
      <c r="E10" s="1"/>
      <c r="F10" s="1"/>
      <c r="G10" s="1"/>
      <c r="H10" s="1"/>
      <c r="I10" s="1"/>
      <c r="J10" s="1"/>
      <c r="K10" s="1"/>
      <c r="L10" s="1"/>
      <c r="M10" s="1"/>
      <c r="N10" s="1"/>
      <c r="O10" s="1"/>
      <c r="P10" s="1"/>
      <c r="Q10" s="1"/>
      <c r="R10" s="1"/>
      <c r="S10" s="1"/>
      <c r="T10" s="1"/>
      <c r="U10" s="1"/>
      <c r="V10" s="1"/>
      <c r="W10" s="1"/>
      <c r="X10" s="1"/>
      <c r="Y10" s="1"/>
      <c r="Z10" s="1"/>
    </row>
    <row r="11" spans="1:26" ht="16.5" customHeight="1" x14ac:dyDescent="0.2">
      <c r="A11" s="6" t="s">
        <v>6</v>
      </c>
      <c r="B11" s="7"/>
      <c r="C11" s="8">
        <v>11886852006.200001</v>
      </c>
      <c r="D11" s="8">
        <v>9863551407.8999996</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4"/>
      <c r="B12" s="11"/>
      <c r="C12" s="11" t="s">
        <v>7</v>
      </c>
      <c r="D12" s="7"/>
      <c r="E12" s="1"/>
      <c r="F12" s="1"/>
      <c r="G12" s="1"/>
      <c r="H12" s="1"/>
      <c r="I12" s="1"/>
      <c r="J12" s="1"/>
      <c r="K12" s="1"/>
      <c r="L12" s="1"/>
      <c r="M12" s="1"/>
      <c r="N12" s="1"/>
      <c r="O12" s="1"/>
      <c r="P12" s="1"/>
      <c r="Q12" s="1"/>
      <c r="R12" s="1"/>
      <c r="S12" s="1"/>
      <c r="T12" s="1"/>
      <c r="U12" s="1"/>
      <c r="V12" s="1"/>
      <c r="W12" s="1"/>
      <c r="X12" s="1"/>
      <c r="Y12" s="1"/>
      <c r="Z12" s="1"/>
    </row>
    <row r="13" spans="1:26" ht="18.75" customHeight="1" x14ac:dyDescent="0.2">
      <c r="A13" s="6" t="s">
        <v>8</v>
      </c>
      <c r="B13" s="7"/>
      <c r="C13" s="7"/>
      <c r="D13" s="12">
        <f>D8-D11</f>
        <v>3493113248.6000004</v>
      </c>
      <c r="E13" s="1"/>
      <c r="F13" s="1"/>
      <c r="G13" s="1"/>
      <c r="H13" s="1"/>
      <c r="I13" s="1"/>
      <c r="J13" s="1"/>
      <c r="K13" s="1"/>
      <c r="L13" s="1"/>
      <c r="M13" s="1"/>
      <c r="N13" s="1"/>
      <c r="O13" s="1"/>
      <c r="P13" s="1"/>
      <c r="Q13" s="1"/>
      <c r="R13" s="1"/>
      <c r="S13" s="1"/>
      <c r="T13" s="1"/>
      <c r="U13" s="1"/>
      <c r="V13" s="1"/>
      <c r="W13" s="1"/>
      <c r="X13" s="1"/>
      <c r="Y13" s="1"/>
      <c r="Z13" s="1"/>
    </row>
    <row r="14" spans="1:26" s="118" customFormat="1" ht="18" customHeight="1" x14ac:dyDescent="0.2">
      <c r="A14" s="9" t="s">
        <v>195</v>
      </c>
      <c r="B14" s="7"/>
      <c r="C14" s="7"/>
      <c r="D14" s="122">
        <f>56126206.27+1865510.1+8795033.22+1088898</f>
        <v>67875647.590000004</v>
      </c>
      <c r="E14" s="1"/>
      <c r="F14" s="1"/>
      <c r="G14" s="1"/>
      <c r="H14" s="1"/>
      <c r="I14" s="1"/>
      <c r="J14" s="1"/>
      <c r="K14" s="1"/>
      <c r="L14" s="1"/>
      <c r="M14" s="1"/>
      <c r="N14" s="1"/>
      <c r="O14" s="1"/>
      <c r="P14" s="1"/>
      <c r="Q14" s="1"/>
      <c r="R14" s="1"/>
      <c r="S14" s="1"/>
      <c r="T14" s="1"/>
      <c r="U14" s="1"/>
      <c r="V14" s="1"/>
      <c r="W14" s="1"/>
      <c r="X14" s="1"/>
      <c r="Y14" s="1"/>
      <c r="Z14" s="1"/>
    </row>
    <row r="15" spans="1:26" s="118" customFormat="1" ht="18" customHeight="1" x14ac:dyDescent="0.2">
      <c r="A15" s="9" t="s">
        <v>9</v>
      </c>
      <c r="B15" s="7"/>
      <c r="C15" s="7"/>
      <c r="D15" s="122">
        <v>681966</v>
      </c>
      <c r="E15" s="1"/>
      <c r="F15" s="1"/>
      <c r="G15" s="1"/>
      <c r="H15" s="1"/>
      <c r="I15" s="1"/>
      <c r="J15" s="1"/>
      <c r="K15" s="1"/>
      <c r="L15" s="1"/>
      <c r="M15" s="1"/>
      <c r="N15" s="1"/>
      <c r="O15" s="1"/>
      <c r="P15" s="1"/>
      <c r="Q15" s="1"/>
      <c r="R15" s="1"/>
      <c r="S15" s="1"/>
      <c r="T15" s="1"/>
      <c r="U15" s="1"/>
      <c r="V15" s="1"/>
      <c r="W15" s="1"/>
      <c r="X15" s="1"/>
      <c r="Y15" s="1"/>
      <c r="Z15" s="1"/>
    </row>
    <row r="16" spans="1:26" s="118" customFormat="1" ht="18" customHeight="1" x14ac:dyDescent="0.25">
      <c r="A16" s="123" t="s">
        <v>196</v>
      </c>
      <c r="B16" s="7"/>
      <c r="C16" s="7"/>
      <c r="D16" s="127">
        <f>+D13+D14-D15</f>
        <v>3560306930.1900005</v>
      </c>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4"/>
      <c r="B17" s="7"/>
      <c r="C17" s="7"/>
      <c r="D17" s="11" t="s">
        <v>7</v>
      </c>
      <c r="E17" s="1"/>
      <c r="F17" s="1"/>
      <c r="G17" s="1"/>
      <c r="H17" s="1"/>
      <c r="I17" s="1"/>
      <c r="J17" s="1"/>
      <c r="K17" s="1"/>
      <c r="L17" s="1"/>
      <c r="M17" s="1"/>
      <c r="N17" s="1"/>
      <c r="O17" s="1"/>
      <c r="P17" s="1"/>
      <c r="Q17" s="1"/>
      <c r="R17" s="1"/>
      <c r="S17" s="1"/>
      <c r="T17" s="1"/>
      <c r="U17" s="1"/>
      <c r="V17" s="1"/>
      <c r="W17" s="1"/>
      <c r="X17" s="1"/>
      <c r="Y17" s="1"/>
      <c r="Z17" s="1"/>
    </row>
    <row r="18" spans="1:26" ht="18" customHeight="1" x14ac:dyDescent="0.2">
      <c r="A18" s="9" t="s">
        <v>9</v>
      </c>
      <c r="B18" s="7"/>
      <c r="C18" s="7"/>
      <c r="D18" s="8">
        <f>SUM(D25:D61)</f>
        <v>2404837032.4499998</v>
      </c>
      <c r="E18" s="1"/>
      <c r="F18" s="1"/>
      <c r="G18" s="1"/>
      <c r="H18" s="1"/>
      <c r="I18" s="1"/>
      <c r="J18" s="1"/>
      <c r="K18" s="1"/>
      <c r="L18" s="1"/>
      <c r="M18" s="1"/>
      <c r="N18" s="1"/>
      <c r="O18" s="1"/>
      <c r="P18" s="1"/>
      <c r="Q18" s="1"/>
      <c r="R18" s="1"/>
      <c r="S18" s="1"/>
      <c r="T18" s="1"/>
      <c r="U18" s="1"/>
      <c r="V18" s="1"/>
      <c r="W18" s="1"/>
      <c r="X18" s="1"/>
      <c r="Y18" s="1"/>
      <c r="Z18" s="1"/>
    </row>
    <row r="19" spans="1:26" s="118" customFormat="1" ht="18" customHeight="1" x14ac:dyDescent="0.2">
      <c r="A19" s="9"/>
      <c r="B19" s="7"/>
      <c r="C19" s="7"/>
      <c r="D19" s="122"/>
      <c r="E19" s="1"/>
      <c r="F19" s="1"/>
      <c r="G19" s="1"/>
      <c r="H19" s="1"/>
      <c r="I19" s="1"/>
      <c r="J19" s="1"/>
      <c r="K19" s="1"/>
      <c r="L19" s="1"/>
      <c r="M19" s="1"/>
      <c r="N19" s="1"/>
      <c r="O19" s="1"/>
      <c r="P19" s="1"/>
      <c r="Q19" s="1"/>
      <c r="R19" s="1"/>
      <c r="S19" s="1"/>
      <c r="T19" s="1"/>
      <c r="U19" s="1"/>
      <c r="V19" s="1"/>
      <c r="W19" s="1"/>
      <c r="X19" s="1"/>
      <c r="Y19" s="1"/>
      <c r="Z19" s="1"/>
    </row>
    <row r="20" spans="1:26" ht="16.5" customHeight="1" x14ac:dyDescent="0.2">
      <c r="A20" s="6" t="s">
        <v>10</v>
      </c>
      <c r="B20" s="7"/>
      <c r="C20" s="7"/>
      <c r="D20" s="12">
        <f>D16-D18</f>
        <v>1155469897.7400007</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4"/>
      <c r="B21" s="7"/>
      <c r="C21" s="7"/>
      <c r="D21" s="13"/>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4" t="s">
        <v>11</v>
      </c>
      <c r="B22" s="15"/>
      <c r="C22" s="15"/>
      <c r="D22" s="13"/>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6"/>
      <c r="B23" s="16"/>
      <c r="C23" s="16"/>
      <c r="D23" s="16"/>
      <c r="E23" s="17"/>
      <c r="F23" s="17"/>
      <c r="G23" s="17"/>
      <c r="H23" s="17"/>
      <c r="I23" s="17"/>
      <c r="J23" s="17"/>
      <c r="K23" s="17"/>
      <c r="L23" s="17"/>
      <c r="M23" s="17"/>
      <c r="N23" s="17"/>
      <c r="O23" s="17"/>
      <c r="P23" s="17"/>
      <c r="Q23" s="17"/>
      <c r="R23" s="17"/>
      <c r="S23" s="17"/>
      <c r="T23" s="17"/>
      <c r="U23" s="17"/>
      <c r="V23" s="17"/>
      <c r="W23" s="17"/>
      <c r="X23" s="17"/>
      <c r="Y23" s="1"/>
      <c r="Z23" s="1"/>
    </row>
    <row r="24" spans="1:26" ht="12.75" customHeight="1" x14ac:dyDescent="0.2">
      <c r="A24" s="18" t="s">
        <v>12</v>
      </c>
      <c r="B24" s="18" t="s">
        <v>13</v>
      </c>
      <c r="C24" s="18"/>
      <c r="D24" s="18" t="s">
        <v>14</v>
      </c>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20" t="s">
        <v>190</v>
      </c>
      <c r="B25" s="204" t="s">
        <v>230</v>
      </c>
      <c r="C25" s="205"/>
      <c r="D25" s="121">
        <v>747</v>
      </c>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20" t="s">
        <v>191</v>
      </c>
      <c r="B26" s="204" t="s">
        <v>231</v>
      </c>
      <c r="C26" s="205"/>
      <c r="D26" s="121">
        <v>9297002.7200000007</v>
      </c>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20" t="s">
        <v>192</v>
      </c>
      <c r="B27" s="204" t="s">
        <v>232</v>
      </c>
      <c r="C27" s="205"/>
      <c r="D27" s="121">
        <v>274.05</v>
      </c>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20" t="s">
        <v>193</v>
      </c>
      <c r="B28" s="204" t="s">
        <v>231</v>
      </c>
      <c r="C28" s="205"/>
      <c r="D28" s="121">
        <v>61980386.469999999</v>
      </c>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20" t="s">
        <v>197</v>
      </c>
      <c r="B29" s="204" t="s">
        <v>232</v>
      </c>
      <c r="C29" s="205"/>
      <c r="D29" s="121">
        <v>9874091.9399999995</v>
      </c>
      <c r="E29" s="1"/>
      <c r="F29" s="1"/>
      <c r="G29" s="1"/>
      <c r="H29" s="1"/>
      <c r="I29" s="1"/>
      <c r="J29" s="1"/>
      <c r="K29" s="1"/>
      <c r="L29" s="1"/>
      <c r="M29" s="1"/>
      <c r="N29" s="1"/>
      <c r="O29" s="1"/>
      <c r="P29" s="1"/>
      <c r="Q29" s="1"/>
      <c r="R29" s="1"/>
      <c r="S29" s="1"/>
      <c r="T29" s="1"/>
      <c r="U29" s="1"/>
      <c r="V29" s="1"/>
      <c r="W29" s="1"/>
      <c r="X29" s="1"/>
      <c r="Y29" s="1"/>
      <c r="Z29" s="1"/>
    </row>
    <row r="30" spans="1:26" s="118" customFormat="1" ht="14.25" customHeight="1" x14ac:dyDescent="0.2">
      <c r="A30" s="120" t="s">
        <v>198</v>
      </c>
      <c r="B30" s="204" t="s">
        <v>232</v>
      </c>
      <c r="C30" s="205"/>
      <c r="D30" s="121">
        <v>502620657.85000002</v>
      </c>
      <c r="E30" s="1"/>
      <c r="F30" s="1"/>
      <c r="G30" s="1"/>
      <c r="H30" s="1"/>
      <c r="I30" s="1"/>
      <c r="J30" s="1"/>
      <c r="K30" s="1"/>
      <c r="L30" s="1"/>
      <c r="M30" s="1"/>
      <c r="N30" s="1"/>
      <c r="O30" s="1"/>
      <c r="P30" s="1"/>
      <c r="Q30" s="1"/>
      <c r="R30" s="1"/>
      <c r="S30" s="1"/>
      <c r="T30" s="1"/>
      <c r="U30" s="1"/>
      <c r="V30" s="1"/>
      <c r="W30" s="1"/>
      <c r="X30" s="1"/>
      <c r="Y30" s="1"/>
      <c r="Z30" s="1"/>
    </row>
    <row r="31" spans="1:26" s="118" customFormat="1" ht="14.25" customHeight="1" x14ac:dyDescent="0.2">
      <c r="A31" s="120" t="s">
        <v>199</v>
      </c>
      <c r="B31" s="204" t="s">
        <v>240</v>
      </c>
      <c r="C31" s="205"/>
      <c r="D31" s="121">
        <v>60000</v>
      </c>
      <c r="E31" s="1"/>
      <c r="F31" s="1"/>
      <c r="G31" s="1"/>
      <c r="H31" s="1"/>
      <c r="I31" s="1"/>
      <c r="J31" s="1"/>
      <c r="K31" s="1"/>
      <c r="L31" s="1"/>
      <c r="M31" s="1"/>
      <c r="N31" s="1"/>
      <c r="O31" s="1"/>
      <c r="P31" s="1"/>
      <c r="Q31" s="1"/>
      <c r="R31" s="1"/>
      <c r="S31" s="1"/>
      <c r="T31" s="1"/>
      <c r="U31" s="1"/>
      <c r="V31" s="1"/>
      <c r="W31" s="1"/>
      <c r="X31" s="1"/>
      <c r="Y31" s="1"/>
      <c r="Z31" s="1"/>
    </row>
    <row r="32" spans="1:26" s="118" customFormat="1" ht="14.25" customHeight="1" x14ac:dyDescent="0.2">
      <c r="A32" s="124" t="s">
        <v>200</v>
      </c>
      <c r="B32" s="204" t="s">
        <v>241</v>
      </c>
      <c r="C32" s="205"/>
      <c r="D32" s="121">
        <v>3576.96</v>
      </c>
      <c r="E32" s="1"/>
      <c r="F32" s="1"/>
      <c r="G32" s="1"/>
      <c r="H32" s="1"/>
      <c r="I32" s="1"/>
      <c r="J32" s="1"/>
      <c r="K32" s="1"/>
      <c r="L32" s="1"/>
      <c r="M32" s="1"/>
      <c r="N32" s="1"/>
      <c r="O32" s="1"/>
      <c r="P32" s="1"/>
      <c r="Q32" s="1"/>
      <c r="R32" s="1"/>
      <c r="S32" s="1"/>
      <c r="T32" s="1"/>
      <c r="U32" s="1"/>
      <c r="V32" s="1"/>
      <c r="W32" s="1"/>
      <c r="X32" s="1"/>
      <c r="Y32" s="1"/>
      <c r="Z32" s="1"/>
    </row>
    <row r="33" spans="1:26" s="118" customFormat="1" ht="14.25" customHeight="1" x14ac:dyDescent="0.2">
      <c r="A33" s="120" t="s">
        <v>201</v>
      </c>
      <c r="B33" s="217" t="s">
        <v>15</v>
      </c>
      <c r="C33" s="205"/>
      <c r="D33" s="121">
        <v>5959.66</v>
      </c>
      <c r="E33" s="1"/>
      <c r="F33" s="1"/>
      <c r="G33" s="1"/>
      <c r="H33" s="1"/>
      <c r="I33" s="1"/>
      <c r="J33" s="1"/>
      <c r="K33" s="1"/>
      <c r="L33" s="1"/>
      <c r="M33" s="1"/>
      <c r="N33" s="1"/>
      <c r="O33" s="1"/>
      <c r="P33" s="1"/>
      <c r="Q33" s="1"/>
      <c r="R33" s="1"/>
      <c r="S33" s="1"/>
      <c r="T33" s="1"/>
      <c r="U33" s="1"/>
      <c r="V33" s="1"/>
      <c r="W33" s="1"/>
      <c r="X33" s="1"/>
      <c r="Y33" s="1"/>
      <c r="Z33" s="1"/>
    </row>
    <row r="34" spans="1:26" s="118" customFormat="1" ht="14.25" customHeight="1" x14ac:dyDescent="0.2">
      <c r="A34" s="120" t="s">
        <v>202</v>
      </c>
      <c r="B34" s="204" t="s">
        <v>233</v>
      </c>
      <c r="C34" s="205"/>
      <c r="D34" s="121">
        <v>128574908.03</v>
      </c>
      <c r="E34" s="1"/>
      <c r="F34" s="1"/>
      <c r="G34" s="1"/>
      <c r="H34" s="1"/>
      <c r="I34" s="1"/>
      <c r="J34" s="1"/>
      <c r="K34" s="1"/>
      <c r="L34" s="1"/>
      <c r="M34" s="1"/>
      <c r="N34" s="1"/>
      <c r="O34" s="1"/>
      <c r="P34" s="1"/>
      <c r="Q34" s="1"/>
      <c r="R34" s="1"/>
      <c r="S34" s="1"/>
      <c r="T34" s="1"/>
      <c r="U34" s="1"/>
      <c r="V34" s="1"/>
      <c r="W34" s="1"/>
      <c r="X34" s="1"/>
      <c r="Y34" s="1"/>
      <c r="Z34" s="1"/>
    </row>
    <row r="35" spans="1:26" s="118" customFormat="1" ht="14.25" customHeight="1" x14ac:dyDescent="0.2">
      <c r="A35" s="120" t="s">
        <v>203</v>
      </c>
      <c r="B35" s="204" t="s">
        <v>234</v>
      </c>
      <c r="C35" s="205"/>
      <c r="D35" s="121">
        <v>698363</v>
      </c>
      <c r="E35" s="1"/>
      <c r="F35" s="1"/>
      <c r="G35" s="1"/>
      <c r="H35" s="1"/>
      <c r="I35" s="1"/>
      <c r="J35" s="1"/>
      <c r="K35" s="1"/>
      <c r="L35" s="1"/>
      <c r="M35" s="1"/>
      <c r="N35" s="1"/>
      <c r="O35" s="1"/>
      <c r="P35" s="1"/>
      <c r="Q35" s="1"/>
      <c r="R35" s="1"/>
      <c r="S35" s="1"/>
      <c r="T35" s="1"/>
      <c r="U35" s="1"/>
      <c r="V35" s="1"/>
      <c r="W35" s="1"/>
      <c r="X35" s="1"/>
      <c r="Y35" s="1"/>
      <c r="Z35" s="1"/>
    </row>
    <row r="36" spans="1:26" s="118" customFormat="1" ht="14.25" customHeight="1" x14ac:dyDescent="0.2">
      <c r="A36" s="125" t="s">
        <v>204</v>
      </c>
      <c r="B36" s="204" t="s">
        <v>239</v>
      </c>
      <c r="C36" s="205"/>
      <c r="D36" s="121">
        <v>43093250.270000003</v>
      </c>
      <c r="E36" s="1"/>
      <c r="F36" s="1"/>
      <c r="G36" s="1"/>
      <c r="H36" s="1"/>
      <c r="I36" s="1"/>
      <c r="J36" s="1"/>
      <c r="K36" s="1"/>
      <c r="L36" s="1"/>
      <c r="M36" s="1"/>
      <c r="N36" s="1"/>
      <c r="O36" s="1"/>
      <c r="P36" s="1"/>
      <c r="Q36" s="1"/>
      <c r="R36" s="1"/>
      <c r="S36" s="1"/>
      <c r="T36" s="1"/>
      <c r="U36" s="1"/>
      <c r="V36" s="1"/>
      <c r="W36" s="1"/>
      <c r="X36" s="1"/>
      <c r="Y36" s="1"/>
      <c r="Z36" s="1"/>
    </row>
    <row r="37" spans="1:26" s="118" customFormat="1" ht="14.25" customHeight="1" x14ac:dyDescent="0.2">
      <c r="A37" s="125" t="s">
        <v>205</v>
      </c>
      <c r="B37" s="204" t="s">
        <v>235</v>
      </c>
      <c r="C37" s="205"/>
      <c r="D37" s="121">
        <v>49769.5</v>
      </c>
      <c r="E37" s="1"/>
      <c r="F37" s="1"/>
      <c r="G37" s="1"/>
      <c r="H37" s="1"/>
      <c r="I37" s="1"/>
      <c r="J37" s="1"/>
      <c r="K37" s="1"/>
      <c r="L37" s="1"/>
      <c r="M37" s="1"/>
      <c r="N37" s="1"/>
      <c r="O37" s="1"/>
      <c r="P37" s="1"/>
      <c r="Q37" s="1"/>
      <c r="R37" s="1"/>
      <c r="S37" s="1"/>
      <c r="T37" s="1"/>
      <c r="U37" s="1"/>
      <c r="V37" s="1"/>
      <c r="W37" s="1"/>
      <c r="X37" s="1"/>
      <c r="Y37" s="1"/>
      <c r="Z37" s="1"/>
    </row>
    <row r="38" spans="1:26" s="118" customFormat="1" ht="14.25" customHeight="1" x14ac:dyDescent="0.2">
      <c r="A38" s="120" t="s">
        <v>206</v>
      </c>
      <c r="B38" s="204" t="s">
        <v>235</v>
      </c>
      <c r="C38" s="205"/>
      <c r="D38" s="121">
        <v>270077.84999999998</v>
      </c>
      <c r="E38" s="1"/>
      <c r="F38" s="1"/>
      <c r="G38" s="1"/>
      <c r="H38" s="1"/>
      <c r="I38" s="1"/>
      <c r="J38" s="1"/>
      <c r="K38" s="1"/>
      <c r="L38" s="1"/>
      <c r="M38" s="1"/>
      <c r="N38" s="1"/>
      <c r="O38" s="1"/>
      <c r="P38" s="1"/>
      <c r="Q38" s="1"/>
      <c r="R38" s="1"/>
      <c r="S38" s="1"/>
      <c r="T38" s="1"/>
      <c r="U38" s="1"/>
      <c r="V38" s="1"/>
      <c r="W38" s="1"/>
      <c r="X38" s="1"/>
      <c r="Y38" s="1"/>
      <c r="Z38" s="1"/>
    </row>
    <row r="39" spans="1:26" s="118" customFormat="1" ht="14.25" customHeight="1" x14ac:dyDescent="0.2">
      <c r="A39" s="126" t="s">
        <v>207</v>
      </c>
      <c r="B39" s="204" t="s">
        <v>235</v>
      </c>
      <c r="C39" s="205"/>
      <c r="D39" s="121">
        <v>4277037.2699999996</v>
      </c>
      <c r="E39" s="1"/>
      <c r="F39" s="1"/>
      <c r="G39" s="1"/>
      <c r="H39" s="1"/>
      <c r="I39" s="1"/>
      <c r="J39" s="1"/>
      <c r="K39" s="1"/>
      <c r="L39" s="1"/>
      <c r="M39" s="1"/>
      <c r="N39" s="1"/>
      <c r="O39" s="1"/>
      <c r="P39" s="1"/>
      <c r="Q39" s="1"/>
      <c r="R39" s="1"/>
      <c r="S39" s="1"/>
      <c r="T39" s="1"/>
      <c r="U39" s="1"/>
      <c r="V39" s="1"/>
      <c r="W39" s="1"/>
      <c r="X39" s="1"/>
      <c r="Y39" s="1"/>
      <c r="Z39" s="1"/>
    </row>
    <row r="40" spans="1:26" s="118" customFormat="1" ht="14.25" customHeight="1" x14ac:dyDescent="0.2">
      <c r="A40" s="126" t="s">
        <v>208</v>
      </c>
      <c r="B40" s="204" t="s">
        <v>236</v>
      </c>
      <c r="C40" s="205"/>
      <c r="D40" s="121">
        <v>69598851.689999998</v>
      </c>
      <c r="E40" s="1"/>
      <c r="F40" s="1"/>
      <c r="G40" s="1"/>
      <c r="H40" s="1"/>
      <c r="I40" s="1"/>
      <c r="J40" s="1"/>
      <c r="K40" s="1"/>
      <c r="L40" s="1"/>
      <c r="M40" s="1"/>
      <c r="N40" s="1"/>
      <c r="O40" s="1"/>
      <c r="P40" s="1"/>
      <c r="Q40" s="1"/>
      <c r="R40" s="1"/>
      <c r="S40" s="1"/>
      <c r="T40" s="1"/>
      <c r="U40" s="1"/>
      <c r="V40" s="1"/>
      <c r="W40" s="1"/>
      <c r="X40" s="1"/>
      <c r="Y40" s="1"/>
      <c r="Z40" s="1"/>
    </row>
    <row r="41" spans="1:26" s="118" customFormat="1" ht="14.25" customHeight="1" x14ac:dyDescent="0.2">
      <c r="A41" s="126" t="s">
        <v>209</v>
      </c>
      <c r="B41" s="204" t="s">
        <v>237</v>
      </c>
      <c r="C41" s="205"/>
      <c r="D41" s="121">
        <v>637545258.17999995</v>
      </c>
      <c r="E41" s="1"/>
      <c r="F41" s="1"/>
      <c r="G41" s="1"/>
      <c r="H41" s="1"/>
      <c r="I41" s="1"/>
      <c r="J41" s="1"/>
      <c r="K41" s="1"/>
      <c r="L41" s="1"/>
      <c r="M41" s="1"/>
      <c r="N41" s="1"/>
      <c r="O41" s="1"/>
      <c r="P41" s="1"/>
      <c r="Q41" s="1"/>
      <c r="R41" s="1"/>
      <c r="S41" s="1"/>
      <c r="T41" s="1"/>
      <c r="U41" s="1"/>
      <c r="V41" s="1"/>
      <c r="W41" s="1"/>
      <c r="X41" s="1"/>
      <c r="Y41" s="1"/>
      <c r="Z41" s="1"/>
    </row>
    <row r="42" spans="1:26" s="118" customFormat="1" ht="14.25" customHeight="1" x14ac:dyDescent="0.2">
      <c r="A42" s="126" t="s">
        <v>210</v>
      </c>
      <c r="B42" s="204" t="s">
        <v>238</v>
      </c>
      <c r="C42" s="205"/>
      <c r="D42" s="121">
        <v>18853412.989999998</v>
      </c>
      <c r="E42" s="1"/>
      <c r="F42" s="1"/>
      <c r="G42" s="1"/>
      <c r="H42" s="1"/>
      <c r="I42" s="1"/>
      <c r="J42" s="1"/>
      <c r="K42" s="1"/>
      <c r="L42" s="1"/>
      <c r="M42" s="1"/>
      <c r="N42" s="1"/>
      <c r="O42" s="1"/>
      <c r="P42" s="1"/>
      <c r="Q42" s="1"/>
      <c r="R42" s="1"/>
      <c r="S42" s="1"/>
      <c r="T42" s="1"/>
      <c r="U42" s="1"/>
      <c r="V42" s="1"/>
      <c r="W42" s="1"/>
      <c r="X42" s="1"/>
      <c r="Y42" s="1"/>
      <c r="Z42" s="1"/>
    </row>
    <row r="43" spans="1:26" s="118" customFormat="1" ht="14.25" customHeight="1" x14ac:dyDescent="0.2">
      <c r="A43" s="120" t="s">
        <v>211</v>
      </c>
      <c r="B43" s="204" t="s">
        <v>239</v>
      </c>
      <c r="C43" s="205"/>
      <c r="D43" s="121">
        <v>48410554.670000002</v>
      </c>
      <c r="E43" s="1"/>
      <c r="F43" s="1"/>
      <c r="G43" s="1"/>
      <c r="H43" s="1"/>
      <c r="I43" s="1"/>
      <c r="J43" s="1"/>
      <c r="K43" s="1"/>
      <c r="L43" s="1"/>
      <c r="M43" s="1"/>
      <c r="N43" s="1"/>
      <c r="O43" s="1"/>
      <c r="P43" s="1"/>
      <c r="Q43" s="1"/>
      <c r="R43" s="1"/>
      <c r="S43" s="1"/>
      <c r="T43" s="1"/>
      <c r="U43" s="1"/>
      <c r="V43" s="1"/>
      <c r="W43" s="1"/>
      <c r="X43" s="1"/>
      <c r="Y43" s="1"/>
      <c r="Z43" s="1"/>
    </row>
    <row r="44" spans="1:26" s="118" customFormat="1" ht="14.25" customHeight="1" x14ac:dyDescent="0.2">
      <c r="A44" s="120" t="s">
        <v>212</v>
      </c>
      <c r="B44" s="204" t="s">
        <v>239</v>
      </c>
      <c r="C44" s="205"/>
      <c r="D44" s="121">
        <v>380876423.63999999</v>
      </c>
      <c r="E44" s="1"/>
      <c r="F44" s="1"/>
      <c r="G44" s="1"/>
      <c r="H44" s="1"/>
      <c r="I44" s="1"/>
      <c r="J44" s="1"/>
      <c r="K44" s="1"/>
      <c r="L44" s="1"/>
      <c r="M44" s="1"/>
      <c r="N44" s="1"/>
      <c r="O44" s="1"/>
      <c r="P44" s="1"/>
      <c r="Q44" s="1"/>
      <c r="R44" s="1"/>
      <c r="S44" s="1"/>
      <c r="T44" s="1"/>
      <c r="U44" s="1"/>
      <c r="V44" s="1"/>
      <c r="W44" s="1"/>
      <c r="X44" s="1"/>
      <c r="Y44" s="1"/>
      <c r="Z44" s="1"/>
    </row>
    <row r="45" spans="1:26" s="118" customFormat="1" ht="14.25" customHeight="1" x14ac:dyDescent="0.2">
      <c r="A45" s="120" t="s">
        <v>213</v>
      </c>
      <c r="B45" s="204" t="s">
        <v>239</v>
      </c>
      <c r="C45" s="205"/>
      <c r="D45" s="121">
        <v>11156460.49</v>
      </c>
      <c r="E45" s="1"/>
      <c r="F45" s="1"/>
      <c r="G45" s="1"/>
      <c r="H45" s="1"/>
      <c r="I45" s="1"/>
      <c r="J45" s="1"/>
      <c r="K45" s="1"/>
      <c r="L45" s="1"/>
      <c r="M45" s="1"/>
      <c r="N45" s="1"/>
      <c r="O45" s="1"/>
      <c r="P45" s="1"/>
      <c r="Q45" s="1"/>
      <c r="R45" s="1"/>
      <c r="S45" s="1"/>
      <c r="T45" s="1"/>
      <c r="U45" s="1"/>
      <c r="V45" s="1"/>
      <c r="W45" s="1"/>
      <c r="X45" s="1"/>
      <c r="Y45" s="1"/>
      <c r="Z45" s="1"/>
    </row>
    <row r="46" spans="1:26" s="118" customFormat="1" ht="14.25" customHeight="1" x14ac:dyDescent="0.2">
      <c r="A46" s="120" t="s">
        <v>214</v>
      </c>
      <c r="B46" s="204" t="s">
        <v>239</v>
      </c>
      <c r="C46" s="205"/>
      <c r="D46" s="121">
        <v>81242626.549999997</v>
      </c>
      <c r="E46" s="1"/>
      <c r="F46" s="1"/>
      <c r="G46" s="1"/>
      <c r="H46" s="1"/>
      <c r="I46" s="1"/>
      <c r="J46" s="1"/>
      <c r="K46" s="1"/>
      <c r="L46" s="1"/>
      <c r="M46" s="1"/>
      <c r="N46" s="1"/>
      <c r="O46" s="1"/>
      <c r="P46" s="1"/>
      <c r="Q46" s="1"/>
      <c r="R46" s="1"/>
      <c r="S46" s="1"/>
      <c r="T46" s="1"/>
      <c r="U46" s="1"/>
      <c r="V46" s="1"/>
      <c r="W46" s="1"/>
      <c r="X46" s="1"/>
      <c r="Y46" s="1"/>
      <c r="Z46" s="1"/>
    </row>
    <row r="47" spans="1:26" s="118" customFormat="1" ht="14.25" customHeight="1" x14ac:dyDescent="0.2">
      <c r="A47" s="125" t="s">
        <v>215</v>
      </c>
      <c r="B47" s="204" t="s">
        <v>242</v>
      </c>
      <c r="C47" s="205"/>
      <c r="D47" s="121">
        <v>94204389.859999999</v>
      </c>
      <c r="E47" s="1"/>
      <c r="F47" s="1"/>
      <c r="G47" s="1"/>
      <c r="H47" s="1"/>
      <c r="I47" s="1"/>
      <c r="J47" s="1"/>
      <c r="K47" s="1"/>
      <c r="L47" s="1"/>
      <c r="M47" s="1"/>
      <c r="N47" s="1"/>
      <c r="O47" s="1"/>
      <c r="P47" s="1"/>
      <c r="Q47" s="1"/>
      <c r="R47" s="1"/>
      <c r="S47" s="1"/>
      <c r="T47" s="1"/>
      <c r="U47" s="1"/>
      <c r="V47" s="1"/>
      <c r="W47" s="1"/>
      <c r="X47" s="1"/>
      <c r="Y47" s="1"/>
      <c r="Z47" s="1"/>
    </row>
    <row r="48" spans="1:26" s="118" customFormat="1" ht="14.25" customHeight="1" x14ac:dyDescent="0.2">
      <c r="A48" s="125" t="s">
        <v>216</v>
      </c>
      <c r="B48" s="204" t="s">
        <v>243</v>
      </c>
      <c r="C48" s="205"/>
      <c r="D48" s="121">
        <v>477214</v>
      </c>
      <c r="E48" s="1"/>
      <c r="F48" s="1"/>
      <c r="G48" s="1"/>
      <c r="H48" s="1"/>
      <c r="I48" s="1"/>
      <c r="J48" s="1"/>
      <c r="K48" s="1"/>
      <c r="L48" s="1"/>
      <c r="M48" s="1"/>
      <c r="N48" s="1"/>
      <c r="O48" s="1"/>
      <c r="P48" s="1"/>
      <c r="Q48" s="1"/>
      <c r="R48" s="1"/>
      <c r="S48" s="1"/>
      <c r="T48" s="1"/>
      <c r="U48" s="1"/>
      <c r="V48" s="1"/>
      <c r="W48" s="1"/>
      <c r="X48" s="1"/>
      <c r="Y48" s="1"/>
      <c r="Z48" s="1"/>
    </row>
    <row r="49" spans="1:26" s="118" customFormat="1" ht="14.25" customHeight="1" x14ac:dyDescent="0.2">
      <c r="A49" s="126" t="s">
        <v>217</v>
      </c>
      <c r="B49" s="204" t="s">
        <v>244</v>
      </c>
      <c r="C49" s="205"/>
      <c r="D49" s="121">
        <v>67875647.590000004</v>
      </c>
      <c r="E49" s="1"/>
      <c r="F49" s="1"/>
      <c r="G49" s="1"/>
      <c r="H49" s="1"/>
      <c r="I49" s="1"/>
      <c r="J49" s="1"/>
      <c r="K49" s="1"/>
      <c r="L49" s="1"/>
      <c r="M49" s="1"/>
      <c r="N49" s="1"/>
      <c r="O49" s="1"/>
      <c r="P49" s="1"/>
      <c r="Q49" s="1"/>
      <c r="R49" s="1"/>
      <c r="S49" s="1"/>
      <c r="T49" s="1"/>
      <c r="U49" s="1"/>
      <c r="V49" s="1"/>
      <c r="W49" s="1"/>
      <c r="X49" s="1"/>
      <c r="Y49" s="1"/>
      <c r="Z49" s="1"/>
    </row>
    <row r="50" spans="1:26" s="118" customFormat="1" ht="14.25" customHeight="1" x14ac:dyDescent="0.2">
      <c r="A50" s="19" t="s">
        <v>219</v>
      </c>
      <c r="B50" s="204" t="s">
        <v>245</v>
      </c>
      <c r="C50" s="205"/>
      <c r="D50" s="121">
        <v>17020706.02</v>
      </c>
      <c r="E50" s="1"/>
      <c r="F50" s="1"/>
      <c r="G50" s="1"/>
      <c r="H50" s="1"/>
      <c r="I50" s="1"/>
      <c r="J50" s="1"/>
      <c r="K50" s="1"/>
      <c r="L50" s="1"/>
      <c r="M50" s="1"/>
      <c r="N50" s="1"/>
      <c r="O50" s="1"/>
      <c r="P50" s="1"/>
      <c r="Q50" s="1"/>
      <c r="R50" s="1"/>
      <c r="S50" s="1"/>
      <c r="T50" s="1"/>
      <c r="U50" s="1"/>
      <c r="V50" s="1"/>
      <c r="W50" s="1"/>
      <c r="X50" s="1"/>
      <c r="Y50" s="1"/>
      <c r="Z50" s="1"/>
    </row>
    <row r="51" spans="1:26" s="119" customFormat="1" ht="14.25" customHeight="1" x14ac:dyDescent="0.2">
      <c r="A51" s="19" t="s">
        <v>220</v>
      </c>
      <c r="B51" s="204" t="s">
        <v>246</v>
      </c>
      <c r="C51" s="206"/>
      <c r="D51" s="121">
        <v>18319762.239999998</v>
      </c>
      <c r="E51" s="1"/>
      <c r="F51" s="1"/>
      <c r="G51" s="1"/>
      <c r="H51" s="1"/>
      <c r="I51" s="1"/>
      <c r="J51" s="1"/>
      <c r="K51" s="1"/>
      <c r="L51" s="1"/>
      <c r="M51" s="1"/>
      <c r="N51" s="1"/>
      <c r="O51" s="1"/>
      <c r="P51" s="1"/>
      <c r="Q51" s="1"/>
      <c r="R51" s="1"/>
      <c r="S51" s="1"/>
      <c r="T51" s="1"/>
      <c r="U51" s="1"/>
      <c r="V51" s="1"/>
      <c r="W51" s="1"/>
      <c r="X51" s="1"/>
      <c r="Y51" s="1"/>
      <c r="Z51" s="1"/>
    </row>
    <row r="52" spans="1:26" s="119" customFormat="1" ht="14.25" customHeight="1" x14ac:dyDescent="0.2">
      <c r="A52" s="19" t="s">
        <v>221</v>
      </c>
      <c r="B52" s="204" t="s">
        <v>247</v>
      </c>
      <c r="C52" s="205"/>
      <c r="D52" s="121">
        <v>161779.63</v>
      </c>
      <c r="E52" s="1"/>
      <c r="F52" s="1"/>
      <c r="G52" s="1"/>
      <c r="H52" s="1"/>
      <c r="I52" s="1"/>
      <c r="J52" s="1"/>
      <c r="K52" s="1"/>
      <c r="L52" s="1"/>
      <c r="M52" s="1"/>
      <c r="N52" s="1"/>
      <c r="O52" s="1"/>
      <c r="P52" s="1"/>
      <c r="Q52" s="1"/>
      <c r="R52" s="1"/>
      <c r="S52" s="1"/>
      <c r="T52" s="1"/>
      <c r="U52" s="1"/>
      <c r="V52" s="1"/>
      <c r="W52" s="1"/>
      <c r="X52" s="1"/>
      <c r="Y52" s="1"/>
      <c r="Z52" s="1"/>
    </row>
    <row r="53" spans="1:26" s="119" customFormat="1" ht="14.25" customHeight="1" x14ac:dyDescent="0.2">
      <c r="A53" s="19" t="s">
        <v>222</v>
      </c>
      <c r="B53" s="204" t="s">
        <v>247</v>
      </c>
      <c r="C53" s="205"/>
      <c r="D53" s="121">
        <v>62642.52</v>
      </c>
      <c r="E53" s="1"/>
      <c r="F53" s="1"/>
      <c r="G53" s="1"/>
      <c r="H53" s="1"/>
      <c r="I53" s="1"/>
      <c r="J53" s="1"/>
      <c r="K53" s="1"/>
      <c r="L53" s="1"/>
      <c r="M53" s="1"/>
      <c r="N53" s="1"/>
      <c r="O53" s="1"/>
      <c r="P53" s="1"/>
      <c r="Q53" s="1"/>
      <c r="R53" s="1"/>
      <c r="S53" s="1"/>
      <c r="T53" s="1"/>
      <c r="U53" s="1"/>
      <c r="V53" s="1"/>
      <c r="W53" s="1"/>
      <c r="X53" s="1"/>
      <c r="Y53" s="1"/>
      <c r="Z53" s="1"/>
    </row>
    <row r="54" spans="1:26" s="119" customFormat="1" ht="14.25" customHeight="1" x14ac:dyDescent="0.2">
      <c r="A54" s="19" t="s">
        <v>223</v>
      </c>
      <c r="B54" s="204" t="s">
        <v>247</v>
      </c>
      <c r="C54" s="205"/>
      <c r="D54" s="121">
        <v>8200</v>
      </c>
      <c r="E54" s="1"/>
      <c r="F54" s="1"/>
      <c r="G54" s="1"/>
      <c r="H54" s="1"/>
      <c r="I54" s="1"/>
      <c r="J54" s="1"/>
      <c r="K54" s="1"/>
      <c r="L54" s="1"/>
      <c r="M54" s="1"/>
      <c r="N54" s="1"/>
      <c r="O54" s="1"/>
      <c r="P54" s="1"/>
      <c r="Q54" s="1"/>
      <c r="R54" s="1"/>
      <c r="S54" s="1"/>
      <c r="T54" s="1"/>
      <c r="U54" s="1"/>
      <c r="V54" s="1"/>
      <c r="W54" s="1"/>
      <c r="X54" s="1"/>
      <c r="Y54" s="1"/>
      <c r="Z54" s="1"/>
    </row>
    <row r="55" spans="1:26" s="119" customFormat="1" ht="14.25" customHeight="1" x14ac:dyDescent="0.2">
      <c r="A55" s="19" t="s">
        <v>224</v>
      </c>
      <c r="B55" s="204" t="s">
        <v>247</v>
      </c>
      <c r="C55" s="205"/>
      <c r="D55" s="121">
        <v>331664.34999999998</v>
      </c>
      <c r="E55" s="1"/>
      <c r="F55" s="1"/>
      <c r="G55" s="1"/>
      <c r="H55" s="1"/>
      <c r="I55" s="1"/>
      <c r="J55" s="1"/>
      <c r="K55" s="1"/>
      <c r="L55" s="1"/>
      <c r="M55" s="1"/>
      <c r="N55" s="1"/>
      <c r="O55" s="1"/>
      <c r="P55" s="1"/>
      <c r="Q55" s="1"/>
      <c r="R55" s="1"/>
      <c r="S55" s="1"/>
      <c r="T55" s="1"/>
      <c r="U55" s="1"/>
      <c r="V55" s="1"/>
      <c r="W55" s="1"/>
      <c r="X55" s="1"/>
      <c r="Y55" s="1"/>
      <c r="Z55" s="1"/>
    </row>
    <row r="56" spans="1:26" s="119" customFormat="1" ht="14.25" customHeight="1" x14ac:dyDescent="0.2">
      <c r="A56" s="19" t="s">
        <v>225</v>
      </c>
      <c r="B56" s="204" t="s">
        <v>247</v>
      </c>
      <c r="C56" s="205"/>
      <c r="D56" s="121">
        <v>19396.87</v>
      </c>
      <c r="E56" s="1"/>
      <c r="F56" s="1"/>
      <c r="G56" s="1"/>
      <c r="H56" s="1"/>
      <c r="I56" s="1"/>
      <c r="J56" s="1"/>
      <c r="K56" s="1"/>
      <c r="L56" s="1"/>
      <c r="M56" s="1"/>
      <c r="N56" s="1"/>
      <c r="O56" s="1"/>
      <c r="P56" s="1"/>
      <c r="Q56" s="1"/>
      <c r="R56" s="1"/>
      <c r="S56" s="1"/>
      <c r="T56" s="1"/>
      <c r="U56" s="1"/>
      <c r="V56" s="1"/>
      <c r="W56" s="1"/>
      <c r="X56" s="1"/>
      <c r="Y56" s="1"/>
      <c r="Z56" s="1"/>
    </row>
    <row r="57" spans="1:26" s="119" customFormat="1" ht="14.25" customHeight="1" x14ac:dyDescent="0.2">
      <c r="A57" s="19" t="s">
        <v>226</v>
      </c>
      <c r="B57" s="204" t="s">
        <v>247</v>
      </c>
      <c r="C57" s="205"/>
      <c r="D57" s="121">
        <v>515867.44</v>
      </c>
      <c r="E57" s="1"/>
      <c r="F57" s="1"/>
      <c r="G57" s="1"/>
      <c r="H57" s="1"/>
      <c r="I57" s="1"/>
      <c r="J57" s="1"/>
      <c r="K57" s="1"/>
      <c r="L57" s="1"/>
      <c r="M57" s="1"/>
      <c r="N57" s="1"/>
      <c r="O57" s="1"/>
      <c r="P57" s="1"/>
      <c r="Q57" s="1"/>
      <c r="R57" s="1"/>
      <c r="S57" s="1"/>
      <c r="T57" s="1"/>
      <c r="U57" s="1"/>
      <c r="V57" s="1"/>
      <c r="W57" s="1"/>
      <c r="X57" s="1"/>
      <c r="Y57" s="1"/>
      <c r="Z57" s="1"/>
    </row>
    <row r="58" spans="1:26" s="119" customFormat="1" ht="14.25" customHeight="1" x14ac:dyDescent="0.2">
      <c r="A58" s="19" t="s">
        <v>227</v>
      </c>
      <c r="B58" s="204" t="s">
        <v>247</v>
      </c>
      <c r="C58" s="205"/>
      <c r="D58" s="121">
        <v>912096.62</v>
      </c>
      <c r="E58" s="1"/>
      <c r="F58" s="1"/>
      <c r="G58" s="1"/>
      <c r="H58" s="1"/>
      <c r="I58" s="1"/>
      <c r="J58" s="1"/>
      <c r="K58" s="1"/>
      <c r="L58" s="1"/>
      <c r="M58" s="1"/>
      <c r="N58" s="1"/>
      <c r="O58" s="1"/>
      <c r="P58" s="1"/>
      <c r="Q58" s="1"/>
      <c r="R58" s="1"/>
      <c r="S58" s="1"/>
      <c r="T58" s="1"/>
      <c r="U58" s="1"/>
      <c r="V58" s="1"/>
      <c r="W58" s="1"/>
      <c r="X58" s="1"/>
      <c r="Y58" s="1"/>
      <c r="Z58" s="1"/>
    </row>
    <row r="59" spans="1:26" s="119" customFormat="1" ht="14.25" customHeight="1" x14ac:dyDescent="0.2">
      <c r="A59" s="19" t="s">
        <v>228</v>
      </c>
      <c r="B59" s="204" t="s">
        <v>247</v>
      </c>
      <c r="C59" s="205"/>
      <c r="D59" s="121">
        <v>111361735.92</v>
      </c>
      <c r="E59" s="1"/>
      <c r="F59" s="1"/>
      <c r="G59" s="1"/>
      <c r="H59" s="1"/>
      <c r="I59" s="1"/>
      <c r="J59" s="1"/>
      <c r="K59" s="1"/>
      <c r="L59" s="1"/>
      <c r="M59" s="1"/>
      <c r="N59" s="1"/>
      <c r="O59" s="1"/>
      <c r="P59" s="1"/>
      <c r="Q59" s="1"/>
      <c r="R59" s="1"/>
      <c r="S59" s="1"/>
      <c r="T59" s="1"/>
      <c r="U59" s="1"/>
      <c r="V59" s="1"/>
      <c r="W59" s="1"/>
      <c r="X59" s="1"/>
      <c r="Y59" s="1"/>
      <c r="Z59" s="1"/>
    </row>
    <row r="60" spans="1:26" s="119" customFormat="1" ht="14.25" customHeight="1" x14ac:dyDescent="0.2">
      <c r="A60" s="19" t="s">
        <v>229</v>
      </c>
      <c r="B60" s="204" t="s">
        <v>247</v>
      </c>
      <c r="C60" s="205"/>
      <c r="D60" s="121">
        <v>82076238.609999999</v>
      </c>
      <c r="E60" s="1"/>
      <c r="F60" s="1"/>
      <c r="G60" s="1"/>
      <c r="H60" s="1"/>
      <c r="I60" s="1"/>
      <c r="J60" s="1"/>
      <c r="K60" s="1"/>
      <c r="L60" s="1"/>
      <c r="M60" s="1"/>
      <c r="N60" s="1"/>
      <c r="O60" s="1"/>
      <c r="P60" s="1"/>
      <c r="Q60" s="1"/>
      <c r="R60" s="1"/>
      <c r="S60" s="1"/>
      <c r="T60" s="1"/>
      <c r="U60" s="1"/>
      <c r="V60" s="1"/>
      <c r="W60" s="1"/>
      <c r="X60" s="1"/>
      <c r="Y60" s="1"/>
      <c r="Z60" s="1"/>
    </row>
    <row r="61" spans="1:26" s="118" customFormat="1" ht="14.25" customHeight="1" x14ac:dyDescent="0.2">
      <c r="A61" s="19" t="s">
        <v>218</v>
      </c>
      <c r="B61" s="204" t="s">
        <v>248</v>
      </c>
      <c r="C61" s="205"/>
      <c r="D61" s="121">
        <v>3000000</v>
      </c>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6"/>
      <c r="B62" s="7"/>
      <c r="C62" s="7"/>
      <c r="D62" s="13"/>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20"/>
      <c r="C63" s="20"/>
      <c r="D63" s="13"/>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3"/>
      <c r="C64" s="3"/>
      <c r="D64" s="3"/>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t="s">
        <v>348</v>
      </c>
      <c r="B65" s="3"/>
      <c r="C65" s="3"/>
      <c r="D65" s="3"/>
      <c r="E65" s="1"/>
      <c r="F65" s="1"/>
      <c r="G65" s="1"/>
      <c r="H65" s="1"/>
      <c r="I65" s="1"/>
      <c r="J65" s="1"/>
      <c r="K65" s="1"/>
      <c r="L65" s="1"/>
      <c r="M65" s="1"/>
      <c r="N65" s="1"/>
      <c r="O65" s="1"/>
      <c r="P65" s="1"/>
      <c r="Q65" s="1"/>
      <c r="R65" s="1"/>
      <c r="S65" s="1"/>
      <c r="T65" s="1"/>
      <c r="U65" s="1"/>
      <c r="V65" s="1"/>
      <c r="W65" s="1"/>
      <c r="X65" s="1"/>
      <c r="Y65" s="1"/>
      <c r="Z65" s="1"/>
    </row>
    <row r="66" spans="1:26" ht="15" customHeight="1" x14ac:dyDescent="0.2">
      <c r="A66" s="21" t="s">
        <v>16</v>
      </c>
      <c r="B66" s="3"/>
      <c r="C66" s="3"/>
      <c r="D66" s="21" t="s">
        <v>17</v>
      </c>
      <c r="E66" s="1"/>
      <c r="F66" s="1"/>
      <c r="G66" s="1"/>
      <c r="H66" s="1"/>
      <c r="I66" s="1"/>
      <c r="J66" s="1"/>
      <c r="K66" s="1"/>
      <c r="L66" s="1"/>
      <c r="M66" s="1"/>
      <c r="N66" s="1"/>
      <c r="O66" s="1"/>
      <c r="P66" s="1"/>
      <c r="Q66" s="1"/>
      <c r="R66" s="1"/>
      <c r="S66" s="1"/>
      <c r="T66" s="1"/>
      <c r="U66" s="1"/>
      <c r="V66" s="1"/>
      <c r="W66" s="1"/>
      <c r="X66" s="1"/>
      <c r="Y66" s="1"/>
      <c r="Z66" s="1"/>
    </row>
    <row r="67" spans="1:26" ht="15" customHeight="1" x14ac:dyDescent="0.2">
      <c r="A67" s="22"/>
      <c r="B67" s="3"/>
      <c r="C67" s="3"/>
      <c r="D67" s="3"/>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3"/>
      <c r="B68" s="3"/>
      <c r="C68" s="3"/>
      <c r="D68" s="3"/>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t="s">
        <v>349</v>
      </c>
      <c r="B69" s="23"/>
      <c r="C69" s="23"/>
      <c r="D69" s="3"/>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4" t="s">
        <v>18</v>
      </c>
      <c r="B70" s="16"/>
      <c r="C70" s="16"/>
      <c r="D70" s="21" t="s">
        <v>17</v>
      </c>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5" t="s">
        <v>19</v>
      </c>
      <c r="B71" s="3"/>
      <c r="C71" s="3"/>
      <c r="D71" s="3"/>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6"/>
      <c r="B72" s="3"/>
      <c r="C72" s="3"/>
      <c r="D72" s="3"/>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3"/>
      <c r="B73" s="3"/>
      <c r="C73" s="203">
        <v>44602</v>
      </c>
      <c r="D73" s="3"/>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3"/>
      <c r="B74" s="26"/>
      <c r="C74" s="27" t="s">
        <v>20</v>
      </c>
      <c r="D74" s="3"/>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3"/>
      <c r="B75" s="3"/>
      <c r="C75" s="3"/>
      <c r="D75" s="3"/>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3"/>
      <c r="B76" s="3"/>
      <c r="C76" s="3"/>
      <c r="D76" s="3"/>
      <c r="E76" s="1"/>
      <c r="F76" s="1"/>
      <c r="G76" s="1"/>
      <c r="H76" s="1"/>
      <c r="I76" s="1"/>
      <c r="J76" s="1"/>
      <c r="K76" s="1"/>
      <c r="L76" s="1"/>
      <c r="M76" s="1"/>
      <c r="N76" s="1"/>
      <c r="O76" s="1"/>
      <c r="P76" s="1"/>
      <c r="Q76" s="1"/>
      <c r="R76" s="1"/>
      <c r="S76" s="1"/>
      <c r="T76" s="1"/>
      <c r="U76" s="1"/>
      <c r="V76" s="1"/>
      <c r="W76" s="1"/>
      <c r="X76" s="1"/>
      <c r="Y76" s="1"/>
      <c r="Z76" s="1"/>
    </row>
    <row r="77" spans="1:26" ht="30.75" customHeight="1" x14ac:dyDescent="0.2">
      <c r="A77" s="213" t="s">
        <v>21</v>
      </c>
      <c r="B77" s="211"/>
      <c r="C77" s="211"/>
      <c r="D77" s="211"/>
      <c r="E77" s="211"/>
      <c r="G77" s="1"/>
      <c r="H77" s="28"/>
      <c r="I77" s="1"/>
      <c r="J77" s="1"/>
      <c r="K77" s="1"/>
      <c r="L77" s="1"/>
      <c r="M77" s="1"/>
      <c r="N77" s="1"/>
      <c r="O77" s="1"/>
      <c r="P77" s="1"/>
      <c r="Q77" s="1"/>
      <c r="R77" s="1"/>
      <c r="S77" s="1"/>
      <c r="T77" s="1"/>
      <c r="U77" s="1"/>
      <c r="V77" s="1"/>
      <c r="W77" s="1"/>
      <c r="X77" s="1"/>
      <c r="Y77" s="1"/>
      <c r="Z77" s="1"/>
    </row>
    <row r="78" spans="1:26" ht="22.5" customHeight="1" x14ac:dyDescent="0.3">
      <c r="A78" s="214" t="s">
        <v>22</v>
      </c>
      <c r="B78" s="215"/>
      <c r="C78" s="215"/>
      <c r="D78" s="216"/>
      <c r="E78" s="29" t="s">
        <v>194</v>
      </c>
      <c r="F78" s="1"/>
      <c r="G78" s="1"/>
      <c r="H78" s="1"/>
      <c r="I78" s="1"/>
      <c r="J78" s="1"/>
      <c r="K78" s="1"/>
      <c r="L78" s="1"/>
      <c r="M78" s="1"/>
      <c r="N78" s="1"/>
      <c r="O78" s="1"/>
      <c r="P78" s="1"/>
      <c r="Q78" s="1"/>
      <c r="R78" s="1"/>
      <c r="S78" s="1"/>
      <c r="T78" s="1"/>
      <c r="U78" s="1"/>
      <c r="V78" s="1"/>
      <c r="W78" s="1"/>
      <c r="X78" s="1"/>
      <c r="Y78" s="1"/>
      <c r="Z78" s="1"/>
    </row>
    <row r="79" spans="1:26" ht="19.5" customHeight="1" x14ac:dyDescent="0.2">
      <c r="A79" s="207" t="s">
        <v>23</v>
      </c>
      <c r="B79" s="208"/>
      <c r="C79" s="208"/>
      <c r="D79" s="209"/>
      <c r="E79" s="30"/>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C81" s="1"/>
      <c r="D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7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7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7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7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7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7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2.7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2.7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2.7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2.75"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2.75"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2.75" customHeight="1"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sheetData>
  <mergeCells count="44">
    <mergeCell ref="A79:D79"/>
    <mergeCell ref="A1:D1"/>
    <mergeCell ref="A2:D2"/>
    <mergeCell ref="A3:D3"/>
    <mergeCell ref="A4:D4"/>
    <mergeCell ref="B25:C25"/>
    <mergeCell ref="B26:C26"/>
    <mergeCell ref="B27:C27"/>
    <mergeCell ref="B28:C28"/>
    <mergeCell ref="B29:C29"/>
    <mergeCell ref="A77:E77"/>
    <mergeCell ref="A78:D78"/>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61:C61"/>
    <mergeCell ref="B51:C51"/>
    <mergeCell ref="B58:C58"/>
    <mergeCell ref="B59:C59"/>
    <mergeCell ref="B60:C60"/>
    <mergeCell ref="B52:C52"/>
    <mergeCell ref="B53:C53"/>
    <mergeCell ref="B54:C54"/>
    <mergeCell ref="B55:C55"/>
    <mergeCell ref="B56:C56"/>
    <mergeCell ref="B57:C57"/>
  </mergeCells>
  <conditionalFormatting sqref="C85">
    <cfRule type="notContainsBlanks" dxfId="0" priority="1">
      <formula>LEN(TRIM(C85))&gt;0</formula>
    </cfRule>
  </conditionalFormatting>
  <printOptions horizontalCentered="1" verticalCentered="1"/>
  <pageMargins left="0.74803149606299213" right="0.74803149606299213" top="0.51181102362204722" bottom="0.98425196850393704" header="0" footer="0"/>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8"/>
  <sheetViews>
    <sheetView showGridLines="0" workbookViewId="0">
      <selection activeCell="E37" sqref="E37"/>
    </sheetView>
  </sheetViews>
  <sheetFormatPr baseColWidth="10" defaultColWidth="14.42578125" defaultRowHeight="15" customHeight="1" x14ac:dyDescent="0.2"/>
  <cols>
    <col min="1" max="1" width="39.28515625" customWidth="1"/>
    <col min="2" max="3" width="29.28515625" customWidth="1"/>
    <col min="4" max="4" width="18" customWidth="1"/>
    <col min="5" max="5" width="38.140625" customWidth="1"/>
    <col min="6" max="6" width="11.42578125" customWidth="1"/>
    <col min="7" max="24" width="10.7109375" customWidth="1"/>
  </cols>
  <sheetData>
    <row r="1" spans="1:24" ht="18" x14ac:dyDescent="0.25">
      <c r="A1" s="210" t="s">
        <v>24</v>
      </c>
      <c r="B1" s="211"/>
      <c r="C1" s="211"/>
      <c r="D1" s="211"/>
      <c r="E1" s="31"/>
      <c r="F1" s="31"/>
      <c r="G1" s="32"/>
      <c r="H1" s="32"/>
      <c r="I1" s="32"/>
      <c r="J1" s="32"/>
      <c r="K1" s="32"/>
      <c r="L1" s="32"/>
      <c r="M1" s="32"/>
      <c r="N1" s="32"/>
      <c r="O1" s="32"/>
      <c r="P1" s="32"/>
      <c r="Q1" s="32"/>
      <c r="R1" s="32"/>
      <c r="S1" s="32"/>
      <c r="T1" s="32"/>
      <c r="U1" s="32"/>
      <c r="V1" s="32"/>
      <c r="W1" s="32"/>
      <c r="X1" s="32"/>
    </row>
    <row r="2" spans="1:24" ht="18" x14ac:dyDescent="0.25">
      <c r="A2" s="210" t="s">
        <v>342</v>
      </c>
      <c r="B2" s="211"/>
      <c r="C2" s="211"/>
      <c r="D2" s="211"/>
      <c r="E2" s="33"/>
      <c r="F2" s="31"/>
      <c r="G2" s="32"/>
      <c r="H2" s="32"/>
      <c r="I2" s="32"/>
      <c r="J2" s="32"/>
      <c r="K2" s="32"/>
      <c r="L2" s="32"/>
      <c r="M2" s="32"/>
      <c r="N2" s="32"/>
      <c r="O2" s="32"/>
      <c r="P2" s="32"/>
      <c r="Q2" s="32"/>
      <c r="R2" s="32"/>
      <c r="S2" s="32"/>
      <c r="T2" s="32"/>
      <c r="U2" s="32"/>
      <c r="V2" s="32"/>
      <c r="W2" s="32"/>
      <c r="X2" s="32"/>
    </row>
    <row r="3" spans="1:24" ht="20.25" customHeight="1" x14ac:dyDescent="0.25">
      <c r="A3" s="220" t="s">
        <v>343</v>
      </c>
      <c r="B3" s="211"/>
      <c r="C3" s="211"/>
      <c r="D3" s="211"/>
      <c r="E3" s="34"/>
      <c r="F3" s="34"/>
      <c r="G3" s="32"/>
      <c r="H3" s="32"/>
      <c r="I3" s="32"/>
      <c r="J3" s="32"/>
      <c r="K3" s="32"/>
      <c r="L3" s="32"/>
      <c r="M3" s="32"/>
      <c r="N3" s="32"/>
      <c r="O3" s="32"/>
      <c r="P3" s="32"/>
      <c r="Q3" s="32"/>
      <c r="R3" s="32"/>
      <c r="S3" s="32"/>
      <c r="T3" s="32"/>
      <c r="U3" s="32"/>
      <c r="V3" s="32"/>
      <c r="W3" s="32"/>
      <c r="X3" s="32"/>
    </row>
    <row r="4" spans="1:24" ht="12.75" x14ac:dyDescent="0.2">
      <c r="A4" s="221" t="s">
        <v>347</v>
      </c>
      <c r="B4" s="222"/>
      <c r="C4" s="222"/>
      <c r="D4" s="222"/>
      <c r="E4" s="32"/>
      <c r="F4" s="218" t="s">
        <v>25</v>
      </c>
      <c r="G4" s="211"/>
      <c r="H4" s="211"/>
      <c r="I4" s="211"/>
      <c r="J4" s="32"/>
      <c r="K4" s="32"/>
      <c r="L4" s="32"/>
      <c r="M4" s="32"/>
      <c r="N4" s="32"/>
      <c r="O4" s="32"/>
      <c r="P4" s="32"/>
      <c r="Q4" s="32"/>
      <c r="R4" s="32"/>
      <c r="S4" s="32"/>
      <c r="T4" s="32"/>
      <c r="U4" s="32"/>
      <c r="V4" s="32"/>
      <c r="W4" s="32"/>
      <c r="X4" s="32"/>
    </row>
    <row r="5" spans="1:24" ht="12.75" x14ac:dyDescent="0.2">
      <c r="A5" s="223"/>
      <c r="B5" s="211"/>
      <c r="C5" s="211"/>
      <c r="D5" s="211"/>
      <c r="E5" s="32"/>
      <c r="F5" s="211"/>
      <c r="G5" s="211"/>
      <c r="H5" s="211"/>
      <c r="I5" s="211"/>
      <c r="J5" s="32"/>
      <c r="K5" s="32"/>
      <c r="L5" s="32"/>
      <c r="M5" s="32"/>
      <c r="N5" s="32"/>
      <c r="O5" s="32"/>
      <c r="P5" s="32"/>
      <c r="Q5" s="32"/>
      <c r="R5" s="32"/>
      <c r="S5" s="32"/>
      <c r="T5" s="32"/>
      <c r="U5" s="32"/>
      <c r="V5" s="32"/>
      <c r="W5" s="32"/>
      <c r="X5" s="32"/>
    </row>
    <row r="6" spans="1:24" ht="12.75" x14ac:dyDescent="0.2">
      <c r="A6" s="223"/>
      <c r="B6" s="211"/>
      <c r="C6" s="211"/>
      <c r="D6" s="211"/>
      <c r="E6" s="32"/>
      <c r="F6" s="211"/>
      <c r="G6" s="211"/>
      <c r="H6" s="211"/>
      <c r="I6" s="211"/>
      <c r="J6" s="32"/>
      <c r="K6" s="32"/>
      <c r="L6" s="32"/>
      <c r="M6" s="32"/>
      <c r="N6" s="32"/>
      <c r="O6" s="32"/>
      <c r="P6" s="32"/>
      <c r="Q6" s="32"/>
      <c r="R6" s="32"/>
      <c r="S6" s="32"/>
      <c r="T6" s="32"/>
      <c r="U6" s="32"/>
      <c r="V6" s="32"/>
      <c r="W6" s="32"/>
      <c r="X6" s="32"/>
    </row>
    <row r="7" spans="1:24" ht="12.75" x14ac:dyDescent="0.2">
      <c r="A7" s="223"/>
      <c r="B7" s="211"/>
      <c r="C7" s="211"/>
      <c r="D7" s="211"/>
      <c r="E7" s="32"/>
      <c r="F7" s="211"/>
      <c r="G7" s="211"/>
      <c r="H7" s="211"/>
      <c r="I7" s="211"/>
      <c r="J7" s="32"/>
      <c r="K7" s="32"/>
      <c r="L7" s="32"/>
      <c r="M7" s="32"/>
      <c r="N7" s="32"/>
      <c r="O7" s="32"/>
      <c r="P7" s="32"/>
      <c r="Q7" s="32"/>
      <c r="R7" s="32"/>
      <c r="S7" s="32"/>
      <c r="T7" s="32"/>
      <c r="U7" s="32"/>
      <c r="V7" s="32"/>
      <c r="W7" s="32"/>
      <c r="X7" s="32"/>
    </row>
    <row r="8" spans="1:24" ht="33" customHeight="1" x14ac:dyDescent="0.2">
      <c r="A8" s="35" t="s">
        <v>26</v>
      </c>
      <c r="B8" s="36" t="s">
        <v>344</v>
      </c>
      <c r="C8" s="37" t="s">
        <v>345</v>
      </c>
      <c r="D8" s="38" t="s">
        <v>27</v>
      </c>
      <c r="E8" s="32"/>
      <c r="F8" s="211"/>
      <c r="G8" s="211"/>
      <c r="H8" s="211"/>
      <c r="I8" s="211"/>
      <c r="J8" s="32"/>
      <c r="K8" s="32"/>
      <c r="L8" s="32"/>
      <c r="M8" s="32"/>
      <c r="N8" s="32"/>
      <c r="O8" s="32"/>
      <c r="P8" s="32"/>
      <c r="Q8" s="32"/>
      <c r="R8" s="32"/>
      <c r="S8" s="32"/>
      <c r="T8" s="32"/>
      <c r="U8" s="32"/>
      <c r="V8" s="32"/>
      <c r="W8" s="32"/>
      <c r="X8" s="32"/>
    </row>
    <row r="9" spans="1:24" ht="12.75" customHeight="1" x14ac:dyDescent="0.3">
      <c r="A9" s="128" t="s">
        <v>28</v>
      </c>
      <c r="B9" s="130">
        <v>3052383662.5799999</v>
      </c>
      <c r="C9" s="130">
        <v>6266349712.0699997</v>
      </c>
      <c r="D9" s="41">
        <f t="shared" ref="D9:D30" si="0">B9/C9</f>
        <v>0.48710713618498136</v>
      </c>
      <c r="E9" s="32"/>
      <c r="F9" s="211"/>
      <c r="G9" s="211"/>
      <c r="H9" s="211"/>
      <c r="I9" s="211"/>
      <c r="J9" s="32"/>
      <c r="K9" s="32"/>
      <c r="L9" s="32"/>
      <c r="M9" s="32"/>
      <c r="N9" s="32"/>
      <c r="O9" s="32"/>
      <c r="P9" s="32"/>
      <c r="Q9" s="32"/>
      <c r="R9" s="32"/>
      <c r="S9" s="32"/>
      <c r="T9" s="32"/>
      <c r="U9" s="32"/>
      <c r="V9" s="32"/>
      <c r="W9" s="32"/>
      <c r="X9" s="32"/>
    </row>
    <row r="10" spans="1:24" ht="12.75" customHeight="1" x14ac:dyDescent="0.3">
      <c r="A10" s="128" t="s">
        <v>29</v>
      </c>
      <c r="B10" s="130">
        <v>278339789.67000002</v>
      </c>
      <c r="C10" s="130">
        <f>933357749.68+1097121230.95</f>
        <v>2030478980.6300001</v>
      </c>
      <c r="D10" s="41">
        <f t="shared" si="0"/>
        <v>0.13708085251078989</v>
      </c>
      <c r="E10" s="32"/>
      <c r="F10" s="211"/>
      <c r="G10" s="211"/>
      <c r="H10" s="211"/>
      <c r="I10" s="211"/>
      <c r="J10" s="32"/>
      <c r="K10" s="32"/>
      <c r="L10" s="32"/>
      <c r="M10" s="32"/>
      <c r="N10" s="32"/>
      <c r="O10" s="32"/>
      <c r="P10" s="32"/>
      <c r="Q10" s="32"/>
      <c r="R10" s="32"/>
      <c r="S10" s="32"/>
      <c r="T10" s="32"/>
      <c r="U10" s="32"/>
      <c r="V10" s="32"/>
      <c r="W10" s="32"/>
      <c r="X10" s="32"/>
    </row>
    <row r="11" spans="1:24" ht="12.75" customHeight="1" x14ac:dyDescent="0.3">
      <c r="A11" s="128" t="s">
        <v>30</v>
      </c>
      <c r="B11" s="130">
        <v>1285105354.8499999</v>
      </c>
      <c r="C11" s="130">
        <v>2667515238.77</v>
      </c>
      <c r="D11" s="41">
        <f t="shared" si="0"/>
        <v>0.48176120464922489</v>
      </c>
      <c r="E11" s="32"/>
      <c r="F11" s="211"/>
      <c r="G11" s="211"/>
      <c r="H11" s="211"/>
      <c r="I11" s="211"/>
      <c r="J11" s="32"/>
      <c r="K11" s="32"/>
      <c r="L11" s="32"/>
      <c r="M11" s="32"/>
      <c r="N11" s="32"/>
      <c r="O11" s="32"/>
      <c r="P11" s="32"/>
      <c r="Q11" s="32"/>
      <c r="R11" s="32"/>
      <c r="S11" s="32"/>
      <c r="T11" s="32"/>
      <c r="U11" s="32"/>
      <c r="V11" s="32"/>
      <c r="W11" s="32"/>
      <c r="X11" s="32"/>
    </row>
    <row r="12" spans="1:24" ht="12.75" customHeight="1" x14ac:dyDescent="0.3">
      <c r="A12" s="128" t="s">
        <v>31</v>
      </c>
      <c r="B12" s="130">
        <v>604620269.04999995</v>
      </c>
      <c r="C12" s="130">
        <v>961680983.25</v>
      </c>
      <c r="D12" s="41">
        <f t="shared" si="0"/>
        <v>0.6287118905135114</v>
      </c>
      <c r="E12" s="32"/>
      <c r="F12" s="32"/>
      <c r="G12" s="32"/>
      <c r="H12" s="32"/>
      <c r="I12" s="32"/>
      <c r="J12" s="32"/>
      <c r="K12" s="32"/>
      <c r="L12" s="32"/>
      <c r="M12" s="32"/>
      <c r="N12" s="32"/>
      <c r="O12" s="32"/>
      <c r="P12" s="32"/>
      <c r="Q12" s="32"/>
      <c r="R12" s="32"/>
      <c r="S12" s="32"/>
      <c r="T12" s="32"/>
      <c r="U12" s="32"/>
      <c r="V12" s="32"/>
      <c r="W12" s="32"/>
      <c r="X12" s="32"/>
    </row>
    <row r="13" spans="1:24" ht="12.75" customHeight="1" x14ac:dyDescent="0.3">
      <c r="A13" s="128" t="s">
        <v>32</v>
      </c>
      <c r="B13" s="130">
        <v>64722058.890000001</v>
      </c>
      <c r="C13" s="130">
        <v>138266060.47999999</v>
      </c>
      <c r="D13" s="41">
        <f t="shared" si="0"/>
        <v>0.46809794583944164</v>
      </c>
      <c r="E13" s="32"/>
      <c r="F13" s="32"/>
      <c r="G13" s="32"/>
      <c r="H13" s="32"/>
      <c r="I13" s="32"/>
      <c r="J13" s="32"/>
      <c r="K13" s="32"/>
      <c r="L13" s="32"/>
      <c r="M13" s="32"/>
      <c r="N13" s="32"/>
      <c r="O13" s="32"/>
      <c r="P13" s="32"/>
      <c r="Q13" s="32"/>
      <c r="R13" s="32"/>
      <c r="S13" s="32"/>
      <c r="T13" s="32"/>
      <c r="U13" s="32"/>
      <c r="V13" s="32"/>
      <c r="W13" s="32"/>
      <c r="X13" s="32"/>
    </row>
    <row r="14" spans="1:24" ht="12.75" customHeight="1" x14ac:dyDescent="0.3">
      <c r="A14" s="128" t="s">
        <v>33</v>
      </c>
      <c r="B14" s="130">
        <v>272241323.00999999</v>
      </c>
      <c r="C14" s="130">
        <v>482975190.06999999</v>
      </c>
      <c r="D14" s="41">
        <f t="shared" si="0"/>
        <v>0.56367558542819296</v>
      </c>
      <c r="E14" s="32"/>
      <c r="F14" s="32"/>
      <c r="G14" s="32"/>
      <c r="H14" s="32"/>
      <c r="I14" s="32"/>
      <c r="J14" s="32"/>
      <c r="K14" s="32"/>
      <c r="L14" s="32"/>
      <c r="M14" s="32"/>
      <c r="N14" s="32"/>
      <c r="O14" s="32"/>
      <c r="P14" s="32"/>
      <c r="Q14" s="32"/>
      <c r="R14" s="32"/>
      <c r="S14" s="32"/>
      <c r="T14" s="32"/>
      <c r="U14" s="32"/>
      <c r="V14" s="32"/>
      <c r="W14" s="32"/>
      <c r="X14" s="32"/>
    </row>
    <row r="15" spans="1:24" ht="12.75" customHeight="1" x14ac:dyDescent="0.3">
      <c r="A15" s="128" t="s">
        <v>34</v>
      </c>
      <c r="B15" s="130">
        <v>0</v>
      </c>
      <c r="C15" s="130">
        <v>0</v>
      </c>
      <c r="D15" s="41">
        <v>0</v>
      </c>
      <c r="E15" s="32"/>
      <c r="F15" s="32"/>
      <c r="G15" s="32"/>
      <c r="H15" s="32"/>
      <c r="I15" s="32"/>
      <c r="J15" s="32"/>
      <c r="K15" s="32"/>
      <c r="L15" s="32"/>
      <c r="M15" s="32"/>
      <c r="N15" s="32"/>
      <c r="O15" s="32"/>
      <c r="P15" s="32"/>
      <c r="Q15" s="32"/>
      <c r="R15" s="32"/>
      <c r="S15" s="32"/>
      <c r="T15" s="32"/>
      <c r="U15" s="32"/>
      <c r="V15" s="32"/>
      <c r="W15" s="32"/>
      <c r="X15" s="32"/>
    </row>
    <row r="16" spans="1:24" ht="12.75" customHeight="1" x14ac:dyDescent="0.3">
      <c r="A16" s="129" t="s">
        <v>35</v>
      </c>
      <c r="B16" s="130">
        <v>0</v>
      </c>
      <c r="C16" s="130">
        <v>0</v>
      </c>
      <c r="D16" s="41">
        <v>0</v>
      </c>
      <c r="E16" s="32"/>
      <c r="F16" s="32"/>
      <c r="G16" s="32"/>
      <c r="H16" s="32"/>
      <c r="I16" s="32"/>
      <c r="J16" s="32"/>
      <c r="K16" s="32"/>
      <c r="L16" s="32"/>
      <c r="M16" s="32"/>
      <c r="N16" s="32"/>
      <c r="O16" s="32"/>
      <c r="P16" s="32"/>
      <c r="Q16" s="32"/>
      <c r="R16" s="32"/>
      <c r="S16" s="32"/>
      <c r="T16" s="32"/>
      <c r="U16" s="32"/>
      <c r="V16" s="32"/>
      <c r="W16" s="32"/>
      <c r="X16" s="32"/>
    </row>
    <row r="17" spans="1:24" ht="12.75" customHeight="1" x14ac:dyDescent="0.3">
      <c r="A17" s="128" t="s">
        <v>249</v>
      </c>
      <c r="B17" s="130">
        <v>39147629.049999997</v>
      </c>
      <c r="C17" s="130">
        <f>32244002.06+208149482.05</f>
        <v>240393484.11000001</v>
      </c>
      <c r="D17" s="41">
        <f t="shared" si="0"/>
        <v>0.16284812874581367</v>
      </c>
      <c r="E17" s="32"/>
      <c r="F17" s="32"/>
      <c r="G17" s="32"/>
      <c r="H17" s="32"/>
      <c r="I17" s="32"/>
      <c r="J17" s="32"/>
      <c r="K17" s="32"/>
      <c r="L17" s="32"/>
      <c r="M17" s="32"/>
      <c r="N17" s="32"/>
      <c r="O17" s="32"/>
      <c r="P17" s="32"/>
      <c r="Q17" s="32"/>
      <c r="R17" s="32"/>
      <c r="S17" s="32"/>
      <c r="T17" s="32"/>
      <c r="U17" s="32"/>
      <c r="V17" s="32"/>
      <c r="W17" s="32"/>
      <c r="X17" s="32"/>
    </row>
    <row r="18" spans="1:24" ht="12.75" customHeight="1" x14ac:dyDescent="0.3">
      <c r="A18" s="128" t="s">
        <v>250</v>
      </c>
      <c r="B18" s="130">
        <v>52486214.799999997</v>
      </c>
      <c r="C18" s="130">
        <v>174929248.61000001</v>
      </c>
      <c r="D18" s="41">
        <f t="shared" si="0"/>
        <v>0.30004253272142373</v>
      </c>
      <c r="E18" s="32"/>
      <c r="F18" s="32"/>
      <c r="G18" s="32"/>
      <c r="H18" s="32"/>
      <c r="I18" s="32"/>
      <c r="J18" s="32"/>
      <c r="K18" s="32"/>
      <c r="L18" s="32"/>
      <c r="M18" s="32"/>
      <c r="N18" s="32"/>
      <c r="O18" s="32"/>
      <c r="P18" s="32"/>
      <c r="Q18" s="32"/>
      <c r="R18" s="32"/>
      <c r="S18" s="32"/>
      <c r="T18" s="32"/>
      <c r="U18" s="32"/>
      <c r="V18" s="32"/>
      <c r="W18" s="32"/>
      <c r="X18" s="32"/>
    </row>
    <row r="19" spans="1:24" ht="12.75" customHeight="1" x14ac:dyDescent="0.3">
      <c r="A19" s="128" t="s">
        <v>251</v>
      </c>
      <c r="B19" s="130">
        <v>105201993.2</v>
      </c>
      <c r="C19" s="130">
        <f>159273525+120951877.06</f>
        <v>280225402.06</v>
      </c>
      <c r="D19" s="41">
        <f t="shared" si="0"/>
        <v>0.37541918907649513</v>
      </c>
      <c r="E19" s="32"/>
      <c r="F19" s="32"/>
      <c r="G19" s="32"/>
      <c r="H19" s="32"/>
      <c r="I19" s="32"/>
      <c r="J19" s="32"/>
      <c r="K19" s="32"/>
      <c r="L19" s="32"/>
      <c r="M19" s="32"/>
      <c r="N19" s="32"/>
      <c r="O19" s="32"/>
      <c r="P19" s="32"/>
      <c r="Q19" s="32"/>
      <c r="R19" s="32"/>
      <c r="S19" s="32"/>
      <c r="T19" s="32"/>
      <c r="U19" s="32"/>
      <c r="V19" s="32"/>
      <c r="W19" s="32"/>
      <c r="X19" s="32"/>
    </row>
    <row r="20" spans="1:24" ht="12.75" customHeight="1" x14ac:dyDescent="0.3">
      <c r="A20" s="128" t="s">
        <v>252</v>
      </c>
      <c r="B20" s="130">
        <v>5702994.9800000004</v>
      </c>
      <c r="C20" s="130">
        <f>9203297.1+34157574.74</f>
        <v>43360871.840000004</v>
      </c>
      <c r="D20" s="41">
        <f t="shared" si="0"/>
        <v>0.13152399243824797</v>
      </c>
      <c r="E20" s="32"/>
      <c r="F20" s="32"/>
      <c r="G20" s="32"/>
      <c r="H20" s="32"/>
      <c r="I20" s="32"/>
      <c r="J20" s="32"/>
      <c r="K20" s="32"/>
      <c r="L20" s="32"/>
      <c r="M20" s="32"/>
      <c r="N20" s="32"/>
      <c r="O20" s="32"/>
      <c r="P20" s="32"/>
      <c r="Q20" s="32"/>
      <c r="R20" s="32"/>
      <c r="S20" s="32"/>
      <c r="T20" s="32"/>
      <c r="U20" s="32"/>
      <c r="V20" s="32"/>
      <c r="W20" s="32"/>
      <c r="X20" s="32"/>
    </row>
    <row r="21" spans="1:24" ht="12.75" customHeight="1" x14ac:dyDescent="0.3">
      <c r="A21" s="128" t="s">
        <v>253</v>
      </c>
      <c r="B21" s="130">
        <v>24673662.649999999</v>
      </c>
      <c r="C21" s="130">
        <f>25254309.32+5857227.5</f>
        <v>31111536.82</v>
      </c>
      <c r="D21" s="41">
        <f t="shared" si="0"/>
        <v>0.79307116176075798</v>
      </c>
      <c r="E21" s="32"/>
      <c r="F21" s="32"/>
      <c r="G21" s="32"/>
      <c r="H21" s="32"/>
      <c r="I21" s="32"/>
      <c r="J21" s="32"/>
      <c r="K21" s="32"/>
      <c r="L21" s="32"/>
      <c r="M21" s="32"/>
      <c r="N21" s="32"/>
      <c r="O21" s="32"/>
      <c r="P21" s="32"/>
      <c r="Q21" s="32"/>
      <c r="R21" s="32"/>
      <c r="S21" s="32"/>
      <c r="T21" s="32"/>
      <c r="U21" s="32"/>
      <c r="V21" s="32"/>
      <c r="W21" s="32"/>
      <c r="X21" s="32"/>
    </row>
    <row r="22" spans="1:24" ht="12.75" customHeight="1" x14ac:dyDescent="0.3">
      <c r="A22" s="128" t="s">
        <v>254</v>
      </c>
      <c r="B22" s="130">
        <v>20132797</v>
      </c>
      <c r="C22" s="130">
        <f>15068261+39225193</f>
        <v>54293454</v>
      </c>
      <c r="D22" s="41">
        <f t="shared" si="0"/>
        <v>0.37081444477634451</v>
      </c>
      <c r="E22" s="32"/>
      <c r="F22" s="32"/>
      <c r="G22" s="32"/>
      <c r="H22" s="32"/>
      <c r="I22" s="32"/>
      <c r="J22" s="32"/>
      <c r="K22" s="32"/>
      <c r="L22" s="32"/>
      <c r="M22" s="32"/>
      <c r="N22" s="32"/>
      <c r="O22" s="32"/>
      <c r="P22" s="32"/>
      <c r="Q22" s="32"/>
      <c r="R22" s="32"/>
      <c r="S22" s="32"/>
      <c r="T22" s="32"/>
      <c r="U22" s="32"/>
      <c r="V22" s="32"/>
      <c r="W22" s="32"/>
      <c r="X22" s="32"/>
    </row>
    <row r="23" spans="1:24" ht="12.75" customHeight="1" x14ac:dyDescent="0.3">
      <c r="A23" s="128" t="s">
        <v>255</v>
      </c>
      <c r="B23" s="130">
        <v>44523645.689999998</v>
      </c>
      <c r="C23" s="130">
        <f>78291867.84+67414708.93</f>
        <v>145706576.77000001</v>
      </c>
      <c r="D23" s="41">
        <f t="shared" si="0"/>
        <v>0.30557059727153724</v>
      </c>
      <c r="E23" s="32"/>
      <c r="F23" s="42"/>
      <c r="G23" s="32"/>
      <c r="H23" s="32"/>
      <c r="I23" s="32"/>
      <c r="J23" s="32"/>
      <c r="K23" s="32"/>
      <c r="L23" s="32"/>
      <c r="M23" s="32"/>
      <c r="N23" s="32"/>
      <c r="O23" s="32"/>
      <c r="P23" s="32"/>
      <c r="Q23" s="32"/>
      <c r="R23" s="32"/>
      <c r="S23" s="32"/>
      <c r="T23" s="32"/>
      <c r="U23" s="32"/>
      <c r="V23" s="32"/>
      <c r="W23" s="32"/>
      <c r="X23" s="32"/>
    </row>
    <row r="24" spans="1:24" ht="12.75" customHeight="1" x14ac:dyDescent="0.3">
      <c r="A24" s="128" t="s">
        <v>256</v>
      </c>
      <c r="B24" s="130">
        <v>671722675.22000003</v>
      </c>
      <c r="C24" s="130">
        <f>514152481.65+338855478.07</f>
        <v>853007959.72000003</v>
      </c>
      <c r="D24" s="41">
        <f t="shared" si="0"/>
        <v>0.78747527214223545</v>
      </c>
      <c r="E24" s="32"/>
      <c r="F24" s="42"/>
      <c r="G24" s="32"/>
      <c r="H24" s="32"/>
      <c r="I24" s="32"/>
      <c r="J24" s="32"/>
      <c r="K24" s="32"/>
      <c r="L24" s="32"/>
      <c r="M24" s="32"/>
      <c r="N24" s="32"/>
      <c r="O24" s="32"/>
      <c r="P24" s="32"/>
      <c r="Q24" s="32"/>
      <c r="R24" s="32"/>
      <c r="S24" s="32"/>
      <c r="T24" s="32"/>
      <c r="U24" s="32"/>
      <c r="V24" s="32"/>
      <c r="W24" s="32"/>
      <c r="X24" s="32"/>
    </row>
    <row r="25" spans="1:24" ht="12.75" customHeight="1" x14ac:dyDescent="0.3">
      <c r="A25" s="39" t="s">
        <v>36</v>
      </c>
      <c r="B25" s="40">
        <v>0</v>
      </c>
      <c r="C25" s="40">
        <v>0</v>
      </c>
      <c r="D25" s="41">
        <v>0</v>
      </c>
      <c r="E25" s="32"/>
      <c r="F25" s="42"/>
      <c r="G25" s="32"/>
      <c r="H25" s="32"/>
      <c r="I25" s="32"/>
      <c r="J25" s="32"/>
      <c r="K25" s="32"/>
      <c r="L25" s="32"/>
      <c r="M25" s="32"/>
      <c r="N25" s="32"/>
      <c r="O25" s="32"/>
      <c r="P25" s="32"/>
      <c r="Q25" s="32"/>
      <c r="R25" s="32"/>
      <c r="S25" s="32"/>
      <c r="T25" s="32"/>
      <c r="U25" s="32"/>
      <c r="V25" s="32"/>
      <c r="W25" s="32"/>
      <c r="X25" s="32"/>
    </row>
    <row r="26" spans="1:24" ht="12.75" customHeight="1" x14ac:dyDescent="0.3">
      <c r="A26" s="39" t="s">
        <v>36</v>
      </c>
      <c r="B26" s="40">
        <v>0</v>
      </c>
      <c r="C26" s="40">
        <v>0</v>
      </c>
      <c r="D26" s="41">
        <v>0</v>
      </c>
      <c r="E26" s="32"/>
      <c r="F26" s="32"/>
      <c r="G26" s="32"/>
      <c r="H26" s="32"/>
      <c r="I26" s="32"/>
      <c r="J26" s="32"/>
      <c r="K26" s="32"/>
      <c r="L26" s="32"/>
      <c r="M26" s="32"/>
      <c r="N26" s="32"/>
      <c r="O26" s="32"/>
      <c r="P26" s="32"/>
      <c r="Q26" s="32"/>
      <c r="R26" s="32"/>
      <c r="S26" s="32"/>
      <c r="T26" s="32"/>
      <c r="U26" s="32"/>
      <c r="V26" s="32"/>
      <c r="W26" s="32"/>
      <c r="X26" s="32"/>
    </row>
    <row r="27" spans="1:24" ht="12.75" customHeight="1" x14ac:dyDescent="0.3">
      <c r="A27" s="39" t="s">
        <v>36</v>
      </c>
      <c r="B27" s="40">
        <v>0</v>
      </c>
      <c r="C27" s="40">
        <v>0</v>
      </c>
      <c r="D27" s="41">
        <v>0</v>
      </c>
      <c r="E27" s="32"/>
      <c r="G27" s="32"/>
      <c r="H27" s="32"/>
      <c r="I27" s="32"/>
      <c r="J27" s="32"/>
      <c r="K27" s="32"/>
      <c r="L27" s="32"/>
      <c r="M27" s="32"/>
      <c r="N27" s="32"/>
      <c r="O27" s="32"/>
      <c r="P27" s="32"/>
      <c r="Q27" s="32"/>
      <c r="R27" s="32"/>
      <c r="S27" s="32"/>
      <c r="T27" s="32"/>
      <c r="U27" s="32"/>
      <c r="V27" s="32"/>
      <c r="W27" s="32"/>
      <c r="X27" s="32"/>
    </row>
    <row r="28" spans="1:24" ht="12.75" customHeight="1" x14ac:dyDescent="0.3">
      <c r="A28" s="39" t="s">
        <v>36</v>
      </c>
      <c r="B28" s="40">
        <v>0</v>
      </c>
      <c r="C28" s="40">
        <v>0</v>
      </c>
      <c r="D28" s="41">
        <v>0</v>
      </c>
      <c r="E28" s="32"/>
      <c r="F28" s="32"/>
      <c r="G28" s="32"/>
      <c r="H28" s="32"/>
      <c r="I28" s="32"/>
      <c r="J28" s="32"/>
      <c r="K28" s="32"/>
      <c r="L28" s="32"/>
      <c r="M28" s="32"/>
      <c r="N28" s="32"/>
      <c r="O28" s="32"/>
      <c r="P28" s="32"/>
      <c r="Q28" s="32"/>
      <c r="R28" s="32"/>
      <c r="S28" s="32"/>
      <c r="T28" s="32"/>
      <c r="U28" s="32"/>
      <c r="V28" s="32"/>
      <c r="W28" s="32"/>
      <c r="X28" s="32"/>
    </row>
    <row r="29" spans="1:24" ht="12.75" customHeight="1" x14ac:dyDescent="0.3">
      <c r="A29" s="39" t="s">
        <v>36</v>
      </c>
      <c r="B29" s="40">
        <v>0</v>
      </c>
      <c r="C29" s="40">
        <v>0</v>
      </c>
      <c r="D29" s="41">
        <v>0</v>
      </c>
      <c r="E29" s="32"/>
      <c r="F29" s="32"/>
      <c r="G29" s="32"/>
      <c r="H29" s="32"/>
      <c r="I29" s="32"/>
      <c r="J29" s="32"/>
      <c r="K29" s="32"/>
      <c r="L29" s="32"/>
      <c r="M29" s="32"/>
      <c r="N29" s="32"/>
      <c r="O29" s="32"/>
      <c r="P29" s="32"/>
      <c r="Q29" s="32"/>
      <c r="R29" s="32"/>
      <c r="S29" s="32"/>
      <c r="T29" s="32"/>
      <c r="U29" s="32"/>
      <c r="V29" s="32"/>
      <c r="W29" s="32"/>
      <c r="X29" s="32"/>
    </row>
    <row r="30" spans="1:24" ht="12.75" customHeight="1" x14ac:dyDescent="0.25">
      <c r="A30" s="43" t="s">
        <v>37</v>
      </c>
      <c r="B30" s="44">
        <f>+B9+B10+B11+B12+B13+B14+B17+B18+B19+B20+B21+B22+B23+B24</f>
        <v>6521004070.6400003</v>
      </c>
      <c r="C30" s="44">
        <f>+C9+C10+C11+C12+C13+C14+C15+C16+C17+C18+C19+C20+C21+C22+C23+C24</f>
        <v>14370294699.199999</v>
      </c>
      <c r="D30" s="45">
        <f t="shared" si="0"/>
        <v>0.45378360062462936</v>
      </c>
      <c r="E30" s="32"/>
      <c r="F30" s="32"/>
      <c r="G30" s="32"/>
      <c r="H30" s="32"/>
      <c r="I30" s="32"/>
      <c r="J30" s="32"/>
      <c r="K30" s="32"/>
      <c r="L30" s="32"/>
      <c r="M30" s="32"/>
      <c r="N30" s="32"/>
      <c r="O30" s="32"/>
      <c r="P30" s="32"/>
      <c r="Q30" s="32"/>
      <c r="R30" s="32"/>
      <c r="S30" s="32"/>
      <c r="T30" s="32"/>
      <c r="U30" s="32"/>
      <c r="V30" s="32"/>
      <c r="W30" s="32"/>
      <c r="X30" s="32"/>
    </row>
    <row r="31" spans="1:24" ht="12.75" customHeight="1" x14ac:dyDescent="0.25">
      <c r="A31" s="46"/>
      <c r="B31" s="131"/>
      <c r="C31" s="131"/>
      <c r="D31" s="32"/>
      <c r="E31" s="32"/>
      <c r="F31" s="32"/>
      <c r="G31" s="32"/>
      <c r="H31" s="32"/>
      <c r="I31" s="32"/>
      <c r="J31" s="32"/>
      <c r="K31" s="32"/>
      <c r="L31" s="32"/>
      <c r="M31" s="32"/>
      <c r="N31" s="32"/>
      <c r="O31" s="32"/>
      <c r="P31" s="32"/>
      <c r="Q31" s="32"/>
      <c r="R31" s="32"/>
      <c r="S31" s="32"/>
      <c r="T31" s="32"/>
      <c r="U31" s="32"/>
      <c r="V31" s="32"/>
      <c r="W31" s="32"/>
      <c r="X31" s="32"/>
    </row>
    <row r="32" spans="1:24" ht="12.75" customHeight="1" x14ac:dyDescent="0.3">
      <c r="A32" s="132" t="s">
        <v>257</v>
      </c>
      <c r="B32" s="47"/>
      <c r="C32" s="47"/>
      <c r="D32" s="48"/>
      <c r="E32" s="32"/>
      <c r="F32" s="32"/>
      <c r="G32" s="32"/>
      <c r="H32" s="32"/>
      <c r="I32" s="32"/>
      <c r="J32" s="32"/>
      <c r="K32" s="32"/>
      <c r="L32" s="32"/>
      <c r="M32" s="32"/>
      <c r="N32" s="32"/>
      <c r="O32" s="32"/>
      <c r="P32" s="32"/>
      <c r="Q32" s="32"/>
      <c r="R32" s="32"/>
      <c r="S32" s="32"/>
      <c r="T32" s="32"/>
      <c r="U32" s="32"/>
      <c r="V32" s="32"/>
      <c r="W32" s="32"/>
      <c r="X32" s="32"/>
    </row>
    <row r="33" spans="1:24" ht="12.75" customHeight="1" x14ac:dyDescent="0.3">
      <c r="A33" s="49" t="s">
        <v>38</v>
      </c>
      <c r="B33" s="50"/>
      <c r="C33" s="49" t="s">
        <v>17</v>
      </c>
      <c r="D33" s="48"/>
      <c r="E33" s="32"/>
      <c r="F33" s="32"/>
      <c r="G33" s="32"/>
      <c r="H33" s="32"/>
      <c r="I33" s="32"/>
      <c r="J33" s="32"/>
      <c r="K33" s="32"/>
      <c r="L33" s="32"/>
      <c r="M33" s="32"/>
      <c r="N33" s="32"/>
      <c r="O33" s="32"/>
      <c r="P33" s="32"/>
      <c r="Q33" s="32"/>
      <c r="R33" s="32"/>
      <c r="S33" s="32"/>
      <c r="T33" s="32"/>
      <c r="U33" s="32"/>
      <c r="V33" s="32"/>
      <c r="W33" s="32"/>
      <c r="X33" s="32"/>
    </row>
    <row r="34" spans="1:24" ht="12.75" customHeight="1" x14ac:dyDescent="0.3">
      <c r="A34" s="47"/>
      <c r="B34" s="47"/>
      <c r="C34" s="47"/>
      <c r="D34" s="48"/>
      <c r="E34" s="32"/>
      <c r="F34" s="32"/>
      <c r="G34" s="32"/>
      <c r="H34" s="32"/>
      <c r="I34" s="32"/>
      <c r="J34" s="32"/>
      <c r="K34" s="32"/>
      <c r="L34" s="32"/>
      <c r="M34" s="32"/>
      <c r="N34" s="32"/>
      <c r="O34" s="32"/>
      <c r="P34" s="32"/>
      <c r="Q34" s="32"/>
      <c r="R34" s="32"/>
      <c r="S34" s="32"/>
      <c r="T34" s="32"/>
      <c r="U34" s="32"/>
      <c r="V34" s="32"/>
      <c r="W34" s="32"/>
      <c r="X34" s="32"/>
    </row>
    <row r="35" spans="1:24" ht="12.75" customHeight="1" x14ac:dyDescent="0.3">
      <c r="A35" s="47"/>
      <c r="B35" s="47"/>
      <c r="C35" s="47"/>
      <c r="D35" s="48"/>
      <c r="E35" s="32"/>
      <c r="F35" s="32"/>
      <c r="G35" s="32"/>
      <c r="H35" s="32"/>
      <c r="I35" s="32"/>
      <c r="J35" s="32"/>
      <c r="K35" s="32"/>
      <c r="L35" s="32"/>
      <c r="M35" s="32"/>
      <c r="N35" s="32"/>
      <c r="O35" s="32"/>
      <c r="P35" s="32"/>
      <c r="Q35" s="32"/>
      <c r="R35" s="32"/>
      <c r="S35" s="32"/>
      <c r="T35" s="32"/>
      <c r="U35" s="32"/>
      <c r="V35" s="32"/>
      <c r="W35" s="32"/>
      <c r="X35" s="32"/>
    </row>
    <row r="36" spans="1:24" ht="12.75" customHeight="1" x14ac:dyDescent="0.3">
      <c r="A36" s="133" t="s">
        <v>258</v>
      </c>
      <c r="B36" s="51"/>
      <c r="C36" s="134">
        <v>44602</v>
      </c>
      <c r="D36" s="48"/>
      <c r="E36" s="32"/>
      <c r="F36" s="32"/>
      <c r="G36" s="32"/>
      <c r="H36" s="32"/>
      <c r="I36" s="32"/>
      <c r="J36" s="32"/>
      <c r="K36" s="32"/>
      <c r="L36" s="32"/>
      <c r="M36" s="32"/>
      <c r="N36" s="32"/>
      <c r="O36" s="32"/>
      <c r="P36" s="32"/>
      <c r="Q36" s="32"/>
      <c r="R36" s="32"/>
      <c r="S36" s="32"/>
      <c r="T36" s="32"/>
      <c r="U36" s="32"/>
      <c r="V36" s="32"/>
      <c r="W36" s="32"/>
      <c r="X36" s="32"/>
    </row>
    <row r="37" spans="1:24" ht="12.75" customHeight="1" x14ac:dyDescent="0.3">
      <c r="A37" s="52" t="s">
        <v>39</v>
      </c>
      <c r="B37" s="47"/>
      <c r="C37" s="49" t="s">
        <v>20</v>
      </c>
      <c r="D37" s="48"/>
      <c r="E37" s="32"/>
      <c r="F37" s="32"/>
      <c r="G37" s="32"/>
      <c r="H37" s="32"/>
      <c r="I37" s="32"/>
      <c r="J37" s="32"/>
      <c r="K37" s="32"/>
      <c r="L37" s="32"/>
      <c r="M37" s="32"/>
      <c r="N37" s="32"/>
      <c r="O37" s="32"/>
      <c r="P37" s="32"/>
      <c r="Q37" s="32"/>
      <c r="R37" s="32"/>
      <c r="S37" s="32"/>
      <c r="T37" s="32"/>
      <c r="U37" s="32"/>
      <c r="V37" s="32"/>
      <c r="W37" s="32"/>
      <c r="X37" s="32"/>
    </row>
    <row r="38" spans="1:24" ht="12.75" customHeight="1" x14ac:dyDescent="0.3">
      <c r="A38" s="47"/>
      <c r="B38" s="47"/>
      <c r="C38" s="47"/>
      <c r="D38" s="48"/>
      <c r="E38" s="32"/>
      <c r="F38" s="32"/>
      <c r="G38" s="32"/>
      <c r="H38" s="32"/>
      <c r="I38" s="32"/>
      <c r="J38" s="32"/>
      <c r="K38" s="32"/>
      <c r="L38" s="32"/>
      <c r="M38" s="32"/>
      <c r="N38" s="32"/>
      <c r="O38" s="32"/>
      <c r="P38" s="32"/>
      <c r="Q38" s="32"/>
      <c r="R38" s="32"/>
      <c r="S38" s="32"/>
      <c r="T38" s="32"/>
      <c r="U38" s="32"/>
      <c r="V38" s="32"/>
      <c r="W38" s="32"/>
      <c r="X38" s="32"/>
    </row>
    <row r="39" spans="1:24" ht="12.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row>
    <row r="40" spans="1:24" ht="12.75" customHeight="1" x14ac:dyDescent="0.2">
      <c r="A40" s="219"/>
      <c r="B40" s="211"/>
      <c r="C40" s="211"/>
      <c r="D40" s="211"/>
      <c r="E40" s="32"/>
      <c r="F40" s="32"/>
      <c r="G40" s="32"/>
      <c r="H40" s="32"/>
      <c r="I40" s="32"/>
      <c r="J40" s="32"/>
      <c r="K40" s="32"/>
      <c r="L40" s="32"/>
      <c r="M40" s="32"/>
      <c r="N40" s="32"/>
      <c r="O40" s="32"/>
      <c r="P40" s="32"/>
      <c r="Q40" s="32"/>
      <c r="R40" s="32"/>
      <c r="S40" s="32"/>
      <c r="T40" s="32"/>
      <c r="U40" s="32"/>
      <c r="V40" s="32"/>
      <c r="W40" s="32"/>
      <c r="X40" s="32"/>
    </row>
    <row r="41" spans="1:24" ht="12.75" customHeight="1" x14ac:dyDescent="0.2">
      <c r="A41" s="211"/>
      <c r="B41" s="211"/>
      <c r="C41" s="211"/>
      <c r="D41" s="211"/>
      <c r="E41" s="32"/>
      <c r="F41" s="32"/>
      <c r="G41" s="32"/>
      <c r="H41" s="32"/>
      <c r="I41" s="32"/>
      <c r="J41" s="32"/>
      <c r="K41" s="32"/>
      <c r="L41" s="32"/>
      <c r="M41" s="32"/>
      <c r="N41" s="32"/>
      <c r="O41" s="32"/>
      <c r="P41" s="32"/>
      <c r="Q41" s="32"/>
      <c r="R41" s="32"/>
      <c r="S41" s="32"/>
      <c r="T41" s="32"/>
      <c r="U41" s="32"/>
      <c r="V41" s="32"/>
      <c r="W41" s="32"/>
      <c r="X41" s="32"/>
    </row>
    <row r="42" spans="1:24" ht="12.75" customHeight="1" x14ac:dyDescent="0.2">
      <c r="A42" s="211"/>
      <c r="B42" s="211"/>
      <c r="C42" s="211"/>
      <c r="D42" s="211"/>
      <c r="E42" s="32"/>
      <c r="F42" s="32"/>
      <c r="G42" s="32"/>
      <c r="H42" s="32"/>
      <c r="I42" s="32"/>
      <c r="J42" s="32"/>
      <c r="K42" s="32"/>
      <c r="L42" s="32"/>
      <c r="M42" s="32"/>
      <c r="N42" s="32"/>
      <c r="O42" s="32"/>
      <c r="P42" s="32"/>
      <c r="Q42" s="32"/>
      <c r="R42" s="32"/>
      <c r="S42" s="32"/>
      <c r="T42" s="32"/>
      <c r="U42" s="32"/>
      <c r="V42" s="32"/>
      <c r="W42" s="32"/>
      <c r="X42" s="32"/>
    </row>
    <row r="43" spans="1:24" ht="12.75" customHeight="1" x14ac:dyDescent="0.2">
      <c r="A43" s="211"/>
      <c r="B43" s="211"/>
      <c r="C43" s="211"/>
      <c r="D43" s="211"/>
      <c r="E43" s="32"/>
      <c r="F43" s="32"/>
      <c r="G43" s="32"/>
      <c r="H43" s="32"/>
      <c r="I43" s="32"/>
      <c r="J43" s="32"/>
      <c r="K43" s="32"/>
      <c r="L43" s="32"/>
      <c r="M43" s="32"/>
      <c r="N43" s="32"/>
      <c r="O43" s="32"/>
      <c r="P43" s="32"/>
      <c r="Q43" s="32"/>
      <c r="R43" s="32"/>
      <c r="S43" s="32"/>
      <c r="T43" s="32"/>
      <c r="U43" s="32"/>
      <c r="V43" s="32"/>
      <c r="W43" s="32"/>
      <c r="X43" s="32"/>
    </row>
    <row r="44" spans="1:24" ht="12.75" customHeight="1" x14ac:dyDescent="0.2">
      <c r="E44" s="32"/>
      <c r="F44" s="32"/>
      <c r="G44" s="32"/>
      <c r="H44" s="32"/>
      <c r="I44" s="32"/>
      <c r="J44" s="32"/>
      <c r="K44" s="32"/>
      <c r="L44" s="32"/>
      <c r="M44" s="32"/>
      <c r="N44" s="32"/>
      <c r="O44" s="32"/>
      <c r="P44" s="32"/>
      <c r="Q44" s="32"/>
      <c r="R44" s="32"/>
      <c r="S44" s="32"/>
      <c r="T44" s="32"/>
      <c r="U44" s="32"/>
      <c r="V44" s="32"/>
      <c r="W44" s="32"/>
      <c r="X44" s="32"/>
    </row>
    <row r="45" spans="1:24" ht="12.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row>
    <row r="46" spans="1:24" ht="12.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row>
    <row r="47" spans="1:24" ht="12.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row>
    <row r="48" spans="1:24" ht="12.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row>
    <row r="49" spans="1:24" ht="12.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row>
    <row r="50" spans="1:24" ht="12.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row>
    <row r="51" spans="1:24" ht="12.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row>
    <row r="52" spans="1:24" ht="12.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row>
    <row r="53" spans="1:24" ht="12.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row>
    <row r="54" spans="1:24"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row>
    <row r="55" spans="1:24" ht="12.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row>
    <row r="56" spans="1:24" ht="12.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row>
    <row r="57" spans="1:24" ht="12.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row>
    <row r="58" spans="1:24" ht="12.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row>
    <row r="59" spans="1:24" ht="12.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row>
    <row r="60" spans="1:24" ht="12.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row>
    <row r="61" spans="1:24" ht="12.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row>
    <row r="62" spans="1:24" ht="12.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row>
    <row r="63" spans="1:24" ht="12.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row>
    <row r="64" spans="1:24" ht="12.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row>
    <row r="65" spans="1:24" ht="12.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row>
    <row r="66" spans="1:24" ht="12.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row>
    <row r="67" spans="1:24" ht="12.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row>
    <row r="68" spans="1:24" ht="12.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row>
    <row r="69" spans="1:24" ht="12.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row>
    <row r="70" spans="1:24" ht="12.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row>
    <row r="71" spans="1:24" ht="12.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row>
    <row r="72" spans="1:24" ht="12.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row>
    <row r="73" spans="1:24" ht="12.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row>
    <row r="74" spans="1:24" ht="12.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row>
    <row r="75" spans="1:24" ht="12.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row>
    <row r="76" spans="1:24" ht="12.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row>
    <row r="77" spans="1:24" ht="12.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row>
    <row r="78" spans="1:24" ht="12.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row>
    <row r="79" spans="1:24" ht="12.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row>
    <row r="80" spans="1:24" ht="12.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row>
    <row r="81" spans="1:24" ht="12.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row>
    <row r="82" spans="1:24" ht="12.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row>
    <row r="83" spans="1:24" ht="12.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row>
    <row r="84" spans="1:24" ht="12.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row>
    <row r="85" spans="1:24" ht="12.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row>
    <row r="86" spans="1:24" ht="12.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row>
    <row r="87" spans="1:24" ht="12.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row>
    <row r="88" spans="1:24" ht="12.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row>
    <row r="89" spans="1:24" ht="12.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row>
    <row r="90" spans="1:24" ht="12.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row>
    <row r="91" spans="1:24" ht="12.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row>
    <row r="92" spans="1:24" ht="12.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row>
    <row r="93" spans="1:24" ht="12.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row>
    <row r="94" spans="1:24" ht="12.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row>
    <row r="95" spans="1:24" ht="12.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row>
    <row r="96" spans="1:24" ht="12.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row>
    <row r="97" spans="1:24" ht="12.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row>
    <row r="98" spans="1:24" ht="12.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row>
    <row r="99" spans="1:24" ht="12.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row>
    <row r="100" spans="1:24" ht="12.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row>
    <row r="101" spans="1:24" ht="12.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row>
    <row r="102" spans="1:24" ht="12.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2.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2.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2.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2.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row>
    <row r="107" spans="1:24" ht="12.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row>
    <row r="108" spans="1:24" ht="12.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row>
    <row r="109" spans="1:24" ht="12.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row>
    <row r="110" spans="1:24" ht="12.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row>
    <row r="111" spans="1:24" ht="12.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row>
    <row r="112" spans="1:24" ht="12.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row>
    <row r="113" spans="1:24" ht="12.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row>
    <row r="114" spans="1:24" ht="12.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row>
    <row r="115" spans="1:24" ht="12.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row>
    <row r="116" spans="1:24" ht="12.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spans="1:24" ht="12.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row>
    <row r="118" spans="1:24" ht="12.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row>
    <row r="119" spans="1:24" ht="12.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row>
    <row r="120" spans="1:24" ht="12.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row>
    <row r="121" spans="1:24" ht="12.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row>
    <row r="122" spans="1:24" ht="12.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row>
    <row r="123" spans="1:24" ht="12.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row>
    <row r="124" spans="1:24" ht="12.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row>
    <row r="125" spans="1:24" ht="12.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row>
    <row r="126" spans="1:24" ht="12.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row>
    <row r="127" spans="1:24" ht="12.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row>
    <row r="128" spans="1:24" ht="12.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row>
    <row r="129" spans="1:24" ht="12.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row>
    <row r="130" spans="1:24" ht="12.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row>
    <row r="131" spans="1:24" ht="12.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row>
    <row r="132" spans="1:24" ht="12.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row>
    <row r="133" spans="1:24" ht="12.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row>
    <row r="134" spans="1:24" ht="12.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row>
    <row r="135" spans="1:24" ht="12.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row>
    <row r="136" spans="1:24" ht="12.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row>
    <row r="137" spans="1:24" ht="12.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row>
    <row r="138" spans="1:24" ht="12.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row>
    <row r="139" spans="1:24" ht="12.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row>
    <row r="140" spans="1:24" ht="12.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row>
    <row r="141" spans="1:24" ht="12.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row>
    <row r="142" spans="1:24" ht="12.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row>
    <row r="143" spans="1:24" ht="12.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row>
    <row r="144" spans="1:24" ht="12.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row>
    <row r="145" spans="1:24" ht="12.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row>
    <row r="146" spans="1:24" ht="12.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row>
    <row r="147" spans="1:24" ht="12.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row>
    <row r="148" spans="1:24" ht="12.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row>
    <row r="149" spans="1:24" ht="12.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row>
    <row r="150" spans="1:24" ht="12.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row>
    <row r="151" spans="1:24" ht="12.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row>
    <row r="152" spans="1:24" ht="12.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row>
    <row r="153" spans="1:24" ht="12.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row>
    <row r="154" spans="1:24" ht="12.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row>
    <row r="155" spans="1:24" ht="12.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row>
    <row r="156" spans="1:24" ht="12.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row>
    <row r="157" spans="1:24" ht="12.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row>
    <row r="158" spans="1:24" ht="12.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row>
    <row r="159" spans="1:24" ht="12.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row>
    <row r="160" spans="1:24" ht="12.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row>
    <row r="161" spans="1:24" ht="12.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row>
    <row r="162" spans="1:24" ht="12.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row>
    <row r="163" spans="1:24" ht="12.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row>
    <row r="164" spans="1:24" ht="12.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row>
    <row r="165" spans="1:24" ht="12.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row>
    <row r="166" spans="1:24" ht="12.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row>
    <row r="167" spans="1:24" ht="12.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row>
    <row r="168" spans="1:24" ht="12.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row>
    <row r="169" spans="1:24" ht="12.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row>
    <row r="170" spans="1:24" ht="12.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row>
    <row r="171" spans="1:24" ht="12.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row>
    <row r="172" spans="1:24" ht="12.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row>
    <row r="173" spans="1:24" ht="12.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row>
    <row r="174" spans="1:24" ht="12.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row>
    <row r="175" spans="1:24" ht="12.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row>
    <row r="176" spans="1:24" ht="12.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row>
    <row r="177" spans="1:24" ht="12.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row>
    <row r="178" spans="1:24" ht="12.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row>
    <row r="179" spans="1:24" ht="12.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row>
    <row r="180" spans="1:24" ht="12.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row>
    <row r="181" spans="1:24" ht="12.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row>
    <row r="182" spans="1:24" ht="12.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row>
    <row r="183" spans="1:24" ht="12.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row>
    <row r="184" spans="1:24" ht="12.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row>
    <row r="185" spans="1:24" ht="12.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row>
    <row r="186" spans="1:24" ht="12.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row>
    <row r="187" spans="1:24" ht="12.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row>
    <row r="188" spans="1:24" ht="12.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row>
    <row r="189" spans="1:24" ht="12.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row>
    <row r="190" spans="1:24" ht="12.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row>
    <row r="191" spans="1:24" ht="12.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row>
    <row r="192" spans="1:24" ht="12.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row>
    <row r="193" spans="1:24" ht="12.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row>
    <row r="194" spans="1:24" ht="12.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row>
    <row r="195" spans="1:24" ht="12.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row>
    <row r="196" spans="1:24" ht="12.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row>
    <row r="197" spans="1:24" ht="12.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row>
    <row r="198" spans="1:24" ht="12.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row>
    <row r="199" spans="1:24" ht="12.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row>
    <row r="200" spans="1:24" ht="12.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row>
    <row r="201" spans="1:24" ht="12.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row>
    <row r="202" spans="1:24" ht="12.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row>
    <row r="203" spans="1:24" ht="12.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row>
    <row r="204" spans="1:24" ht="12.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row>
    <row r="205" spans="1:24" ht="12.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row>
    <row r="206" spans="1:24" ht="12.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row>
    <row r="207" spans="1:24" ht="12.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row>
    <row r="208" spans="1:24" ht="12.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row>
    <row r="209" spans="1:24" ht="12.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row>
    <row r="210" spans="1:24" ht="12.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row>
    <row r="211" spans="1:24" ht="12.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row>
    <row r="212" spans="1:24" ht="12.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row>
    <row r="213" spans="1:24" ht="12.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row>
    <row r="214" spans="1:24" ht="12.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row>
    <row r="215" spans="1:24" ht="12.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row>
    <row r="216" spans="1:24" ht="12.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row>
    <row r="217" spans="1:24" ht="12.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row>
    <row r="218" spans="1:24" ht="12.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row>
    <row r="219" spans="1:24" ht="12.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row>
    <row r="220" spans="1:24" ht="12.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row>
    <row r="221" spans="1:24" ht="12.75" customHeight="1"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row>
    <row r="222" spans="1:24" ht="12.75"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row>
    <row r="223" spans="1:24" ht="12.75" customHeight="1" x14ac:dyDescent="0.2">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row>
    <row r="224" spans="1:24" ht="12.75" customHeight="1" x14ac:dyDescent="0.2">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row>
    <row r="225" spans="1:24" ht="12.75" customHeight="1" x14ac:dyDescent="0.2">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row>
    <row r="226" spans="1:24" ht="12.75" customHeight="1" x14ac:dyDescent="0.2">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row>
    <row r="227" spans="1:24" ht="12.75" customHeight="1" x14ac:dyDescent="0.2">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row>
    <row r="228" spans="1:24" ht="12.75" customHeight="1" x14ac:dyDescent="0.2">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row>
    <row r="229" spans="1:24" ht="12.75" customHeight="1" x14ac:dyDescent="0.2">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row>
    <row r="230" spans="1:24" ht="12.75" customHeigh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row>
    <row r="231" spans="1:24" ht="12.75" customHeight="1" x14ac:dyDescent="0.2">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row>
    <row r="232" spans="1:24" ht="12.75" customHeigh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row>
    <row r="233" spans="1:24" ht="12.75" customHeight="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row>
    <row r="234" spans="1:24" ht="12.75" customHeight="1" x14ac:dyDescent="0.2">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row>
    <row r="235" spans="1:24" ht="12.75" customHeight="1" x14ac:dyDescent="0.2">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row>
    <row r="236" spans="1:24" ht="12.75" customHeight="1" x14ac:dyDescent="0.2">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row>
    <row r="237" spans="1:24" ht="12.75" customHeight="1" x14ac:dyDescent="0.2">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row>
    <row r="238" spans="1:24" ht="12.75" customHeight="1" x14ac:dyDescent="0.2">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row>
    <row r="239" spans="1:24" ht="12.75" customHeight="1" x14ac:dyDescent="0.2">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row>
    <row r="240" spans="1:24" ht="12.7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row>
    <row r="241" spans="1:24" ht="12.75" customHeight="1" x14ac:dyDescent="0.2">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row>
    <row r="242" spans="1:24" ht="12.75" customHeight="1"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row>
    <row r="243" spans="1:24" ht="12.75" customHeight="1"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row>
    <row r="244" spans="1:24" ht="12.75" customHeight="1"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row>
    <row r="245" spans="1:24" ht="12.75" customHeight="1"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row>
    <row r="246" spans="1:24" ht="12.75" customHeight="1"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row>
    <row r="247" spans="1:24" ht="12.75" customHeight="1"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row>
    <row r="248" spans="1:24" ht="12.75" customHeight="1"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row>
    <row r="249" spans="1:24" ht="12.75" customHeight="1"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row>
    <row r="250" spans="1:24" ht="12.75" customHeigh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row>
    <row r="251" spans="1:24" ht="12.7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row>
    <row r="252" spans="1:24" ht="12.7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row>
    <row r="253" spans="1:24" ht="12.7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row>
    <row r="254" spans="1:24" ht="12.7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row>
    <row r="255" spans="1:24" ht="12.7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row>
    <row r="256" spans="1:24" ht="12.7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row>
    <row r="257" spans="1:24" ht="12.7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row>
    <row r="258" spans="1:24" ht="12.7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row>
    <row r="259" spans="1:24" ht="12.7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row>
    <row r="260" spans="1:24" ht="12.7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row>
    <row r="261" spans="1:24" ht="12.7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row>
    <row r="262" spans="1:24" ht="12.7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row>
    <row r="263" spans="1:24" ht="12.7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row>
    <row r="264" spans="1:24" ht="12.7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row>
    <row r="265" spans="1:24" ht="12.7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row>
    <row r="266" spans="1:24" ht="12.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row>
    <row r="267" spans="1:24" ht="12.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row>
    <row r="268" spans="1:24" ht="12.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row>
    <row r="269" spans="1:24" ht="12.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row>
    <row r="270" spans="1:24" ht="12.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row>
    <row r="271" spans="1:24" ht="12.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row>
    <row r="272" spans="1:24" ht="12.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row>
    <row r="273" spans="1:24" ht="12.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row>
    <row r="274" spans="1:24" ht="12.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row>
    <row r="275" spans="1:24" ht="12.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row>
    <row r="276" spans="1:24" ht="12.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row>
    <row r="277" spans="1:24" ht="12.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row>
    <row r="278" spans="1:24" ht="12.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row>
    <row r="279" spans="1:24" ht="12.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row>
    <row r="280" spans="1:24" ht="12.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row>
    <row r="281" spans="1:24" ht="12.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row>
    <row r="282" spans="1:24" ht="12.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row>
    <row r="283" spans="1:24" ht="12.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row>
    <row r="284" spans="1:24" ht="12.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row>
    <row r="285" spans="1:24" ht="12.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row>
    <row r="286" spans="1:24" ht="12.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row>
    <row r="287" spans="1:24" ht="12.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row>
    <row r="288" spans="1:24" ht="12.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row>
    <row r="289" spans="1:24" ht="12.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row>
    <row r="290" spans="1:24" ht="12.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row>
    <row r="291" spans="1:24" ht="12.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row>
    <row r="292" spans="1:24" ht="12.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row>
    <row r="293" spans="1:24" ht="12.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row>
    <row r="294" spans="1:24" ht="12.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row>
    <row r="295" spans="1:24" ht="12.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row>
    <row r="296" spans="1:24" ht="12.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row>
    <row r="297" spans="1:24" ht="12.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row>
    <row r="298" spans="1:24" ht="12.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row>
    <row r="299" spans="1:24" ht="12.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row>
    <row r="300" spans="1:24" ht="12.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row>
    <row r="301" spans="1:24" ht="12.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row>
    <row r="302" spans="1:24" ht="12.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row>
    <row r="303" spans="1:24" ht="12.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row>
    <row r="304" spans="1:24" ht="12.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row>
    <row r="305" spans="1:24" ht="12.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row>
    <row r="306" spans="1:24" ht="12.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row>
    <row r="307" spans="1:24" ht="12.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row>
    <row r="308" spans="1:24" ht="12.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row>
    <row r="309" spans="1:24" ht="12.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row>
    <row r="310" spans="1:24" ht="12.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row>
    <row r="311" spans="1:24" ht="12.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row>
    <row r="312" spans="1:24" ht="12.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row>
    <row r="313" spans="1:24" ht="12.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row>
    <row r="314" spans="1:24" ht="12.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row>
    <row r="315" spans="1:24" ht="12.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row>
    <row r="316" spans="1:24" ht="12.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row>
    <row r="317" spans="1:24" ht="12.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row>
    <row r="318" spans="1:24" ht="12.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row>
    <row r="319" spans="1:24" ht="12.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row>
    <row r="320" spans="1:24" ht="12.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row>
    <row r="321" spans="1:24" ht="12.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row>
    <row r="322" spans="1:24" ht="12.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row>
    <row r="323" spans="1:24" ht="12.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row>
    <row r="324" spans="1:24" ht="12.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row>
    <row r="325" spans="1:24" ht="12.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row>
    <row r="326" spans="1:24" ht="12.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row>
    <row r="327" spans="1:24" ht="12.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row>
    <row r="328" spans="1:24" ht="12.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row>
    <row r="329" spans="1:24" ht="12.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row>
    <row r="330" spans="1:24" ht="12.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row>
    <row r="331" spans="1:24" ht="12.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row>
    <row r="332" spans="1:24" ht="12.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row>
    <row r="333" spans="1:24" ht="12.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row>
    <row r="334" spans="1:24" ht="12.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row>
    <row r="335" spans="1:24" ht="12.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row>
    <row r="336" spans="1:24" ht="12.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row>
    <row r="337" spans="1:24" ht="12.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row>
    <row r="338" spans="1:24" ht="12.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row>
    <row r="339" spans="1:24" ht="12.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row>
    <row r="340" spans="1:24" ht="12.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row>
    <row r="341" spans="1:24" ht="12.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row>
    <row r="342" spans="1:24" ht="12.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row>
    <row r="343" spans="1:24" ht="12.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row>
    <row r="344" spans="1:24" ht="12.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row>
    <row r="345" spans="1:24" ht="12.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row>
    <row r="346" spans="1:24" ht="12.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row>
    <row r="347" spans="1:24" ht="12.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row>
    <row r="348" spans="1:24" ht="12.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row>
    <row r="349" spans="1:24" ht="12.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row>
    <row r="350" spans="1:24" ht="12.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row>
    <row r="351" spans="1:24" ht="12.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row>
    <row r="352" spans="1:24" ht="12.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row>
    <row r="353" spans="1:24" ht="12.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row>
    <row r="354" spans="1:24" ht="12.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row>
    <row r="355" spans="1:24" ht="12.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row>
    <row r="356" spans="1:24" ht="12.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row>
    <row r="357" spans="1:24" ht="12.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row>
    <row r="358" spans="1:24" ht="12.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row>
    <row r="359" spans="1:24" ht="12.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row>
    <row r="360" spans="1:24" ht="12.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row>
    <row r="361" spans="1:24" ht="12.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row>
    <row r="362" spans="1:24" ht="12.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row>
    <row r="363" spans="1:24" ht="12.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row>
    <row r="364" spans="1:24" ht="12.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row>
    <row r="365" spans="1:24" ht="12.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row>
    <row r="366" spans="1:24" ht="12.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row>
    <row r="367" spans="1:24" ht="12.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row>
    <row r="368" spans="1:24" ht="12.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row>
    <row r="369" spans="1:24" ht="12.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row>
    <row r="370" spans="1:24" ht="12.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row>
    <row r="371" spans="1:24" ht="12.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row>
    <row r="372" spans="1:24" ht="12.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row>
    <row r="373" spans="1:24" ht="12.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row>
    <row r="374" spans="1:24" ht="12.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row>
    <row r="375" spans="1:24" ht="12.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row>
    <row r="376" spans="1:24" ht="12.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row>
    <row r="377" spans="1:24" ht="12.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row>
    <row r="378" spans="1:24" ht="12.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row>
    <row r="379" spans="1:24" ht="12.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row>
    <row r="380" spans="1:24" ht="12.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row>
    <row r="381" spans="1:24" ht="12.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row>
    <row r="382" spans="1:24" ht="12.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row>
    <row r="383" spans="1:24" ht="12.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row>
    <row r="384" spans="1:24" ht="12.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row>
    <row r="385" spans="1:24" ht="12.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row>
    <row r="386" spans="1:24" ht="12.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row>
    <row r="387" spans="1:24" ht="12.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row>
    <row r="388" spans="1:24" ht="12.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row>
    <row r="389" spans="1:24" ht="12.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row>
    <row r="390" spans="1:24" ht="12.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row>
    <row r="391" spans="1:24" ht="12.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row>
    <row r="392" spans="1:24" ht="12.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row>
    <row r="393" spans="1:24" ht="12.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row>
    <row r="394" spans="1:24" ht="12.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row>
    <row r="395" spans="1:24" ht="12.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row>
    <row r="396" spans="1:24" ht="12.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row>
    <row r="397" spans="1:24" ht="12.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row>
    <row r="398" spans="1:24" ht="12.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row>
    <row r="399" spans="1:24" ht="12.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row>
    <row r="400" spans="1:24" ht="12.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row>
    <row r="401" spans="1:24" ht="12.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row>
    <row r="402" spans="1:24" ht="12.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row>
    <row r="403" spans="1:24" ht="12.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row>
    <row r="404" spans="1:24" ht="12.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row>
    <row r="405" spans="1:24" ht="12.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row>
    <row r="406" spans="1:24" ht="12.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row>
    <row r="407" spans="1:24" ht="12.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row>
    <row r="408" spans="1:24" ht="12.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row>
    <row r="409" spans="1:24" ht="12.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row>
    <row r="410" spans="1:24" ht="12.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row>
    <row r="411" spans="1:24" ht="12.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row>
    <row r="412" spans="1:24" ht="12.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row>
    <row r="413" spans="1:24" ht="12.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row>
    <row r="414" spans="1:24" ht="12.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row>
    <row r="415" spans="1:24" ht="12.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row>
    <row r="416" spans="1:24" ht="12.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row>
    <row r="417" spans="1:24" ht="12.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row>
    <row r="418" spans="1:24" ht="12.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row>
    <row r="419" spans="1:24" ht="12.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row>
    <row r="420" spans="1:24" ht="12.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row>
    <row r="421" spans="1:24" ht="12.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row>
    <row r="422" spans="1:24" ht="12.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row>
    <row r="423" spans="1:24" ht="12.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row>
    <row r="424" spans="1:24" ht="12.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row>
    <row r="425" spans="1:24" ht="12.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row>
    <row r="426" spans="1:24" ht="12.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row>
    <row r="427" spans="1:24" ht="12.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row>
    <row r="428" spans="1:24" ht="12.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row>
    <row r="429" spans="1:24" ht="12.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row>
    <row r="430" spans="1:24" ht="12.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row>
    <row r="431" spans="1:24" ht="12.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row>
    <row r="432" spans="1:24" ht="12.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row>
    <row r="433" spans="1:24" ht="12.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row>
    <row r="434" spans="1:24" ht="12.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row>
    <row r="435" spans="1:24" ht="12.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row>
    <row r="436" spans="1:24" ht="12.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row>
    <row r="437" spans="1:24" ht="12.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row>
    <row r="438" spans="1:24" ht="12.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row>
    <row r="439" spans="1:24" ht="12.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row>
    <row r="440" spans="1:24" ht="12.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row>
    <row r="441" spans="1:24" ht="12.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row>
    <row r="442" spans="1:24" ht="12.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row>
    <row r="443" spans="1:24" ht="12.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row>
    <row r="444" spans="1:24" ht="12.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row>
    <row r="445" spans="1:24" ht="12.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row>
    <row r="446" spans="1:24" ht="12.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row>
    <row r="447" spans="1:24" ht="12.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row>
    <row r="448" spans="1:24" ht="12.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row>
    <row r="449" spans="1:24" ht="12.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row>
    <row r="450" spans="1:24" ht="12.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row>
    <row r="451" spans="1:24" ht="12.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row>
    <row r="452" spans="1:24" ht="12.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row>
    <row r="453" spans="1:24" ht="12.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row>
    <row r="454" spans="1:24" ht="12.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row>
    <row r="455" spans="1:24" ht="12.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row>
    <row r="456" spans="1:24" ht="12.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row>
    <row r="457" spans="1:24" ht="12.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row>
    <row r="458" spans="1:24" ht="12.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row>
    <row r="459" spans="1:24" ht="12.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row>
    <row r="460" spans="1:24" ht="12.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row>
    <row r="461" spans="1:24" ht="12.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row>
    <row r="462" spans="1:24" ht="12.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row>
    <row r="463" spans="1:24" ht="12.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row>
    <row r="464" spans="1:24" ht="12.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row>
    <row r="465" spans="1:24" ht="12.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row>
    <row r="466" spans="1:24" ht="12.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row>
    <row r="467" spans="1:24" ht="12.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row>
    <row r="468" spans="1:24" ht="12.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row>
    <row r="469" spans="1:24" ht="12.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row>
    <row r="470" spans="1:24" ht="12.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row>
    <row r="471" spans="1:24" ht="12.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row>
    <row r="472" spans="1:24" ht="12.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row>
    <row r="473" spans="1:24" ht="12.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row>
    <row r="474" spans="1:24" ht="12.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row>
    <row r="475" spans="1:24" ht="12.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row>
    <row r="476" spans="1:24" ht="12.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row>
    <row r="477" spans="1:24" ht="12.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row>
    <row r="478" spans="1:24" ht="12.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row>
    <row r="479" spans="1:24" ht="12.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row>
    <row r="480" spans="1:24" ht="12.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row>
    <row r="481" spans="1:24" ht="12.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row>
    <row r="482" spans="1:24" ht="12.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row>
    <row r="483" spans="1:24" ht="12.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row>
    <row r="484" spans="1:24" ht="12.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row>
    <row r="485" spans="1:24" ht="12.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row>
    <row r="486" spans="1:24" ht="12.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row>
    <row r="487" spans="1:24" ht="12.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row>
    <row r="488" spans="1:24" ht="12.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row>
    <row r="489" spans="1:24" ht="12.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row>
    <row r="490" spans="1:24" ht="12.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row>
    <row r="491" spans="1:24" ht="12.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row>
    <row r="492" spans="1:24" ht="12.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row>
    <row r="493" spans="1:24" ht="12.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row>
    <row r="494" spans="1:24" ht="12.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row>
    <row r="495" spans="1:24" ht="12.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row>
    <row r="496" spans="1:24" ht="12.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row>
    <row r="497" spans="1:24" ht="12.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row>
    <row r="498" spans="1:24" ht="12.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row>
    <row r="499" spans="1:24" ht="12.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row>
    <row r="500" spans="1:24" ht="12.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row>
    <row r="501" spans="1:24" ht="12.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row>
    <row r="502" spans="1:24" ht="12.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row>
    <row r="503" spans="1:24" ht="12.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row>
    <row r="504" spans="1:24" ht="12.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row>
    <row r="505" spans="1:24" ht="12.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row>
    <row r="506" spans="1:24" ht="12.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row>
    <row r="507" spans="1:24" ht="12.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row>
    <row r="508" spans="1:24" ht="12.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row>
    <row r="509" spans="1:24" ht="12.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row>
    <row r="510" spans="1:24" ht="12.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row>
    <row r="511" spans="1:24" ht="12.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row>
    <row r="512" spans="1:24" ht="12.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row>
    <row r="513" spans="1:24" ht="12.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row>
    <row r="514" spans="1:24" ht="12.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row>
    <row r="515" spans="1:24" ht="12.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row>
    <row r="516" spans="1:24" ht="12.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row>
    <row r="517" spans="1:24" ht="12.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row>
    <row r="518" spans="1:24" ht="12.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row>
    <row r="519" spans="1:24" ht="12.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row>
    <row r="520" spans="1:24" ht="12.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row>
    <row r="521" spans="1:24" ht="12.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row>
    <row r="522" spans="1:24" ht="12.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row>
    <row r="523" spans="1:24" ht="12.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row>
    <row r="524" spans="1:24" ht="12.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row>
    <row r="525" spans="1:24" ht="12.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row>
    <row r="526" spans="1:24" ht="12.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row>
    <row r="527" spans="1:24" ht="12.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row>
    <row r="528" spans="1:24" ht="12.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row>
    <row r="529" spans="1:24" ht="12.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row>
    <row r="530" spans="1:24" ht="12.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row>
    <row r="531" spans="1:24" ht="12.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row>
    <row r="532" spans="1:24" ht="12.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row>
    <row r="533" spans="1:24" ht="12.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row>
    <row r="534" spans="1:24" ht="12.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row>
    <row r="535" spans="1:24" ht="12.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row>
    <row r="536" spans="1:24" ht="12.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row>
    <row r="537" spans="1:24" ht="12.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row>
    <row r="538" spans="1:24" ht="12.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row>
    <row r="539" spans="1:24" ht="12.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row>
    <row r="540" spans="1:24" ht="12.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row>
    <row r="541" spans="1:24" ht="12.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row>
    <row r="542" spans="1:24" ht="12.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row>
    <row r="543" spans="1:24" ht="12.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row>
    <row r="544" spans="1:24" ht="12.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row>
    <row r="545" spans="1:24" ht="12.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row>
    <row r="546" spans="1:24" ht="12.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row>
    <row r="547" spans="1:24" ht="12.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row>
    <row r="548" spans="1:24" ht="12.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row>
    <row r="549" spans="1:24" ht="12.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row>
    <row r="550" spans="1:24" ht="12.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row>
    <row r="551" spans="1:24" ht="12.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row>
    <row r="552" spans="1:24" ht="12.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row>
    <row r="553" spans="1:24" ht="12.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row>
    <row r="554" spans="1:24" ht="12.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row>
    <row r="555" spans="1:24" ht="12.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row>
    <row r="556" spans="1:24" ht="12.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row>
    <row r="557" spans="1:24" ht="12.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row>
    <row r="558" spans="1:24" ht="12.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row>
    <row r="559" spans="1:24" ht="12.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row>
    <row r="560" spans="1:24" ht="12.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row>
    <row r="561" spans="1:24" ht="12.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row>
    <row r="562" spans="1:24" ht="12.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row>
    <row r="563" spans="1:24" ht="12.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row>
    <row r="564" spans="1:24" ht="12.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row>
    <row r="565" spans="1:24" ht="12.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row>
    <row r="566" spans="1:24" ht="12.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row>
    <row r="567" spans="1:24" ht="12.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row>
    <row r="568" spans="1:24" ht="12.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row>
    <row r="569" spans="1:24" ht="12.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row>
    <row r="570" spans="1:24" ht="12.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row>
    <row r="571" spans="1:24" ht="12.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row>
    <row r="572" spans="1:24" ht="12.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row>
    <row r="573" spans="1:24" ht="12.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row>
    <row r="574" spans="1:24" ht="12.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row>
    <row r="575" spans="1:24" ht="12.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row>
    <row r="576" spans="1:24" ht="12.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row>
    <row r="577" spans="1:24" ht="12.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row>
    <row r="578" spans="1:24" ht="12.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row>
    <row r="579" spans="1:24" ht="12.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row>
    <row r="580" spans="1:24" ht="12.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row>
    <row r="581" spans="1:24" ht="12.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row>
    <row r="582" spans="1:24" ht="12.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row>
    <row r="583" spans="1:24" ht="12.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row>
    <row r="584" spans="1:24" ht="12.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row>
    <row r="585" spans="1:24" ht="12.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row>
    <row r="586" spans="1:24" ht="12.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row>
    <row r="587" spans="1:24" ht="12.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row>
    <row r="588" spans="1:24" ht="12.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row>
    <row r="589" spans="1:24" ht="12.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row>
    <row r="590" spans="1:24" ht="12.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row>
    <row r="591" spans="1:24" ht="12.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row>
    <row r="592" spans="1:24" ht="12.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row>
    <row r="593" spans="1:24" ht="12.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row>
    <row r="594" spans="1:24" ht="12.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row>
    <row r="595" spans="1:24" ht="12.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row>
    <row r="596" spans="1:24" ht="12.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row>
    <row r="597" spans="1:24" ht="12.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row>
    <row r="598" spans="1:24" ht="12.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row>
    <row r="599" spans="1:24" ht="12.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row>
    <row r="600" spans="1:24" ht="12.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row>
    <row r="601" spans="1:24" ht="12.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row>
    <row r="602" spans="1:24" ht="12.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row>
    <row r="603" spans="1:24" ht="12.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row>
    <row r="604" spans="1:24" ht="12.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row>
    <row r="605" spans="1:24" ht="12.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row>
    <row r="606" spans="1:24" ht="12.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row>
    <row r="607" spans="1:24" ht="12.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row>
    <row r="608" spans="1:24" ht="12.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row>
    <row r="609" spans="1:24" ht="12.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row>
    <row r="610" spans="1:24" ht="12.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row>
    <row r="611" spans="1:24" ht="12.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row>
    <row r="612" spans="1:24" ht="12.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row>
    <row r="613" spans="1:24" ht="12.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row>
    <row r="614" spans="1:24" ht="12.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row>
    <row r="615" spans="1:24" ht="12.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row>
    <row r="616" spans="1:24" ht="12.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row>
    <row r="617" spans="1:24" ht="12.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row>
    <row r="618" spans="1:24" ht="12.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row>
    <row r="619" spans="1:24" ht="12.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row>
    <row r="620" spans="1:24" ht="12.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row>
    <row r="621" spans="1:24" ht="12.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row>
    <row r="622" spans="1:24" ht="12.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row>
    <row r="623" spans="1:24" ht="12.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row>
    <row r="624" spans="1:24" ht="12.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row>
    <row r="625" spans="1:24" ht="12.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row>
    <row r="626" spans="1:24" ht="12.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row>
    <row r="627" spans="1:24" ht="12.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row>
    <row r="628" spans="1:24" ht="12.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row>
    <row r="629" spans="1:24" ht="12.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row>
    <row r="630" spans="1:24" ht="12.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row>
    <row r="631" spans="1:24" ht="12.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row>
    <row r="632" spans="1:24" ht="12.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row>
    <row r="633" spans="1:24" ht="12.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row>
    <row r="634" spans="1:24" ht="12.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row>
    <row r="635" spans="1:24" ht="12.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row>
    <row r="636" spans="1:24" ht="12.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row>
    <row r="637" spans="1:24" ht="12.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row>
    <row r="638" spans="1:24" ht="12.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row>
    <row r="639" spans="1:24" ht="12.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row>
    <row r="640" spans="1:24" ht="12.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row>
    <row r="641" spans="1:24" ht="12.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row>
    <row r="642" spans="1:24" ht="12.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row>
    <row r="643" spans="1:24" ht="12.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row>
    <row r="644" spans="1:24" ht="12.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row>
    <row r="645" spans="1:24" ht="12.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row>
    <row r="646" spans="1:24" ht="12.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row>
    <row r="647" spans="1:24" ht="12.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row>
    <row r="648" spans="1:24" ht="12.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row>
    <row r="649" spans="1:24" ht="12.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row>
    <row r="650" spans="1:24" ht="12.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row>
    <row r="651" spans="1:24" ht="12.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row>
    <row r="652" spans="1:24" ht="12.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row>
    <row r="653" spans="1:24" ht="12.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row>
    <row r="654" spans="1:24" ht="12.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row>
    <row r="655" spans="1:24" ht="12.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row>
    <row r="656" spans="1:24" ht="12.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row>
    <row r="657" spans="1:24" ht="12.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row>
    <row r="658" spans="1:24" ht="12.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row>
    <row r="659" spans="1:24" ht="12.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row>
    <row r="660" spans="1:24" ht="12.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row>
    <row r="661" spans="1:24" ht="12.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row>
    <row r="662" spans="1:24" ht="12.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row>
    <row r="663" spans="1:24" ht="12.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row>
    <row r="664" spans="1:24" ht="12.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row>
    <row r="665" spans="1:24" ht="12.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row>
    <row r="666" spans="1:24" ht="12.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row>
    <row r="667" spans="1:24" ht="12.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row>
    <row r="668" spans="1:24" ht="12.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row>
    <row r="669" spans="1:24" ht="12.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row>
    <row r="670" spans="1:24" ht="12.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row>
    <row r="671" spans="1:24" ht="12.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row>
    <row r="672" spans="1:24" ht="12.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row>
    <row r="673" spans="1:24" ht="12.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row>
    <row r="674" spans="1:24" ht="12.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row>
    <row r="675" spans="1:24" ht="12.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row>
    <row r="676" spans="1:24" ht="12.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row>
    <row r="677" spans="1:24" ht="12.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row>
    <row r="678" spans="1:24" ht="12.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row>
    <row r="679" spans="1:24" ht="12.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row>
    <row r="680" spans="1:24" ht="12.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row>
    <row r="681" spans="1:24" ht="12.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row>
    <row r="682" spans="1:24" ht="12.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row>
    <row r="683" spans="1:24" ht="12.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row>
    <row r="684" spans="1:24" ht="12.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row>
    <row r="685" spans="1:24" ht="12.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row>
    <row r="686" spans="1:24" ht="12.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row>
    <row r="687" spans="1:24" ht="12.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row>
    <row r="688" spans="1:24" ht="12.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row>
    <row r="689" spans="1:24" ht="12.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row>
    <row r="690" spans="1:24" ht="12.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row>
    <row r="691" spans="1:24" ht="12.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row>
    <row r="692" spans="1:24" ht="12.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row>
    <row r="693" spans="1:24" ht="12.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row>
    <row r="694" spans="1:24" ht="12.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row>
    <row r="695" spans="1:24" ht="12.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row>
    <row r="696" spans="1:24" ht="12.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row>
    <row r="697" spans="1:24" ht="12.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row>
    <row r="698" spans="1:24" ht="12.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row>
    <row r="699" spans="1:24" ht="12.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row>
    <row r="700" spans="1:24" ht="12.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row>
    <row r="701" spans="1:24" ht="12.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row>
    <row r="702" spans="1:24" ht="12.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row>
    <row r="703" spans="1:24" ht="12.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row>
    <row r="704" spans="1:24" ht="12.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row>
    <row r="705" spans="1:24" ht="12.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row>
    <row r="706" spans="1:24" ht="12.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row>
    <row r="707" spans="1:24" ht="12.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row>
    <row r="708" spans="1:24" ht="12.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row>
    <row r="709" spans="1:24" ht="12.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row>
    <row r="710" spans="1:24" ht="12.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row>
    <row r="711" spans="1:24" ht="12.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row>
    <row r="712" spans="1:24" ht="12.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row>
    <row r="713" spans="1:24" ht="12.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row>
    <row r="714" spans="1:24" ht="12.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row>
    <row r="715" spans="1:24" ht="12.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row>
    <row r="716" spans="1:24" ht="12.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row>
    <row r="717" spans="1:24" ht="12.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row>
    <row r="718" spans="1:24" ht="12.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row>
    <row r="719" spans="1:24" ht="12.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row>
    <row r="720" spans="1:24" ht="12.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row>
    <row r="721" spans="1:24" ht="12.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row>
    <row r="722" spans="1:24" ht="12.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row>
    <row r="723" spans="1:24" ht="12.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row>
    <row r="724" spans="1:24" ht="12.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row>
    <row r="725" spans="1:24" ht="12.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row>
    <row r="726" spans="1:24" ht="12.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row>
    <row r="727" spans="1:24" ht="12.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row>
    <row r="728" spans="1:24" ht="12.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row>
    <row r="729" spans="1:24" ht="12.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row>
    <row r="730" spans="1:24" ht="12.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row>
    <row r="731" spans="1:24" ht="12.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row>
    <row r="732" spans="1:24" ht="12.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row>
    <row r="733" spans="1:24" ht="12.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row>
    <row r="734" spans="1:24" ht="12.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row>
    <row r="735" spans="1:24" ht="12.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row>
    <row r="736" spans="1:24" ht="12.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row>
    <row r="737" spans="1:24" ht="12.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row>
    <row r="738" spans="1:24" ht="12.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row>
    <row r="739" spans="1:24" ht="12.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row>
    <row r="740" spans="1:24" ht="12.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row>
    <row r="741" spans="1:24" ht="12.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row>
    <row r="742" spans="1:24" ht="12.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row>
    <row r="743" spans="1:24" ht="12.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row>
    <row r="744" spans="1:24" ht="12.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row>
    <row r="745" spans="1:24" ht="12.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row>
    <row r="746" spans="1:24" ht="12.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row>
    <row r="747" spans="1:24" ht="12.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row>
    <row r="748" spans="1:24" ht="12.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row>
    <row r="749" spans="1:24" ht="12.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row>
    <row r="750" spans="1:24" ht="12.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row>
    <row r="751" spans="1:24" ht="12.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row>
    <row r="752" spans="1:24" ht="12.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row>
    <row r="753" spans="1:24" ht="12.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row>
    <row r="754" spans="1:24" ht="12.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row>
    <row r="755" spans="1:24" ht="12.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row>
    <row r="756" spans="1:24" ht="12.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row>
    <row r="757" spans="1:24" ht="12.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row>
    <row r="758" spans="1:24" ht="12.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row>
    <row r="759" spans="1:24" ht="12.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row>
    <row r="760" spans="1:24" ht="12.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row>
    <row r="761" spans="1:24" ht="12.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row>
    <row r="762" spans="1:24" ht="12.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row>
    <row r="763" spans="1:24" ht="12.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row>
    <row r="764" spans="1:24" ht="12.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row>
    <row r="765" spans="1:24" ht="12.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row>
    <row r="766" spans="1:24" ht="12.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row>
    <row r="767" spans="1:24" ht="12.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row>
    <row r="768" spans="1:24" ht="12.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row>
    <row r="769" spans="1:24" ht="12.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row>
    <row r="770" spans="1:24" ht="12.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row>
    <row r="771" spans="1:24" ht="12.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row>
    <row r="772" spans="1:24" ht="12.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row>
    <row r="773" spans="1:24" ht="12.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row>
    <row r="774" spans="1:24" ht="12.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row>
    <row r="775" spans="1:24" ht="12.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row>
    <row r="776" spans="1:24" ht="12.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row>
    <row r="777" spans="1:24" ht="12.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row>
    <row r="778" spans="1:24" ht="12.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row>
    <row r="779" spans="1:24" ht="12.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row>
    <row r="780" spans="1:24" ht="12.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row>
    <row r="781" spans="1:24" ht="12.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row>
    <row r="782" spans="1:24" ht="12.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row>
    <row r="783" spans="1:24" ht="12.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row>
    <row r="784" spans="1:24" ht="12.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row>
    <row r="785" spans="1:24" ht="12.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row>
    <row r="786" spans="1:24" ht="12.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row>
    <row r="787" spans="1:24" ht="12.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row>
    <row r="788" spans="1:24" ht="12.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row>
    <row r="789" spans="1:24" ht="12.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row>
    <row r="790" spans="1:24" ht="12.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row>
    <row r="791" spans="1:24" ht="12.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row>
    <row r="792" spans="1:24" ht="12.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row>
    <row r="793" spans="1:24" ht="12.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row>
    <row r="794" spans="1:24" ht="12.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row>
    <row r="795" spans="1:24" ht="12.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row>
    <row r="796" spans="1:24" ht="12.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row>
    <row r="797" spans="1:24" ht="12.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row>
    <row r="798" spans="1:24" ht="12.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row>
    <row r="799" spans="1:24" ht="12.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row>
    <row r="800" spans="1:24" ht="12.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row>
    <row r="801" spans="1:24" ht="12.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row>
    <row r="802" spans="1:24" ht="12.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row>
    <row r="803" spans="1:24" ht="12.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row>
    <row r="804" spans="1:24" ht="12.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row>
    <row r="805" spans="1:24" ht="12.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row>
    <row r="806" spans="1:24" ht="12.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row>
    <row r="807" spans="1:24" ht="12.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row>
    <row r="808" spans="1:24" ht="12.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row>
    <row r="809" spans="1:24" ht="12.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row>
    <row r="810" spans="1:24" ht="12.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row>
    <row r="811" spans="1:24" ht="12.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row>
    <row r="812" spans="1:24" ht="12.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row>
    <row r="813" spans="1:24" ht="12.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row>
    <row r="814" spans="1:24" ht="12.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row>
    <row r="815" spans="1:24" ht="12.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row>
    <row r="816" spans="1:24" ht="12.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row>
    <row r="817" spans="1:24" ht="12.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row>
    <row r="818" spans="1:24" ht="12.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row>
    <row r="819" spans="1:24" ht="12.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row>
    <row r="820" spans="1:24" ht="12.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row>
    <row r="821" spans="1:24" ht="12.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row>
    <row r="822" spans="1:24" ht="12.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row>
    <row r="823" spans="1:24" ht="12.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row>
    <row r="824" spans="1:24" ht="12.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row>
    <row r="825" spans="1:24" ht="12.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row>
    <row r="826" spans="1:24" ht="12.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row>
    <row r="827" spans="1:24" ht="12.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row>
    <row r="828" spans="1:24" ht="12.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row>
    <row r="829" spans="1:24" ht="12.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row>
    <row r="830" spans="1:24" ht="12.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row>
    <row r="831" spans="1:24" ht="12.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row>
    <row r="832" spans="1:24" ht="12.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row>
    <row r="833" spans="1:24" ht="12.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row>
    <row r="834" spans="1:24" ht="12.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row>
    <row r="835" spans="1:24" ht="12.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row>
    <row r="836" spans="1:24" ht="12.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row>
    <row r="837" spans="1:24" ht="12.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row>
    <row r="838" spans="1:24" ht="12.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row>
    <row r="839" spans="1:24" ht="12.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row>
    <row r="840" spans="1:24" ht="12.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row>
    <row r="841" spans="1:24" ht="12.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row>
    <row r="842" spans="1:24" ht="12.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row>
    <row r="843" spans="1:24" ht="12.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row>
    <row r="844" spans="1:24" ht="12.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row>
    <row r="845" spans="1:24" ht="12.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row>
    <row r="846" spans="1:24" ht="12.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row>
    <row r="847" spans="1:24" ht="12.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row>
    <row r="848" spans="1:24" ht="12.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row>
    <row r="849" spans="1:24" ht="12.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row>
    <row r="850" spans="1:24" ht="12.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row>
    <row r="851" spans="1:24" ht="12.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row>
    <row r="852" spans="1:24" ht="12.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row>
    <row r="853" spans="1:24" ht="12.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row>
    <row r="854" spans="1:24" ht="12.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row>
    <row r="855" spans="1:24" ht="12.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row>
    <row r="856" spans="1:24" ht="12.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row>
    <row r="857" spans="1:24" ht="12.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row>
    <row r="858" spans="1:24" ht="12.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row>
    <row r="859" spans="1:24" ht="12.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row>
    <row r="860" spans="1:24" ht="12.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row>
    <row r="861" spans="1:24" ht="12.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row>
    <row r="862" spans="1:24" ht="12.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row>
    <row r="863" spans="1:24" ht="12.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row>
    <row r="864" spans="1:24" ht="12.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row>
    <row r="865" spans="1:24" ht="12.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row>
    <row r="866" spans="1:24" ht="12.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row>
    <row r="867" spans="1:24" ht="12.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row>
    <row r="868" spans="1:24" ht="12.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row>
    <row r="869" spans="1:24" ht="12.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row>
    <row r="870" spans="1:24" ht="12.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row>
    <row r="871" spans="1:24" ht="12.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row>
    <row r="872" spans="1:24" ht="12.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row>
    <row r="873" spans="1:24" ht="12.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row>
    <row r="874" spans="1:24" ht="12.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row>
    <row r="875" spans="1:24" ht="12.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row>
    <row r="876" spans="1:24" ht="12.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row>
    <row r="877" spans="1:24" ht="12.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row>
    <row r="878" spans="1:24" ht="12.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row>
    <row r="879" spans="1:24" ht="12.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row>
    <row r="880" spans="1:24" ht="12.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row>
    <row r="881" spans="1:24" ht="12.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row>
    <row r="882" spans="1:24" ht="12.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row>
    <row r="883" spans="1:24" ht="12.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row>
    <row r="884" spans="1:24" ht="12.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row>
    <row r="885" spans="1:24" ht="12.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row>
    <row r="886" spans="1:24" ht="12.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row>
    <row r="887" spans="1:24" ht="12.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row>
    <row r="888" spans="1:24" ht="12.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row>
    <row r="889" spans="1:24" ht="12.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row>
    <row r="890" spans="1:24" ht="12.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row>
    <row r="891" spans="1:24" ht="12.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row>
    <row r="892" spans="1:24" ht="12.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row>
    <row r="893" spans="1:24" ht="12.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row>
    <row r="894" spans="1:24" ht="12.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row>
    <row r="895" spans="1:24" ht="12.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row>
    <row r="896" spans="1:24" ht="12.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row>
    <row r="897" spans="1:24" ht="12.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row>
    <row r="898" spans="1:24" ht="12.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row>
    <row r="899" spans="1:24" ht="12.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row>
    <row r="900" spans="1:24" ht="12.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row>
    <row r="901" spans="1:24" ht="12.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row>
    <row r="902" spans="1:24" ht="12.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row>
    <row r="903" spans="1:24" ht="12.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row>
    <row r="904" spans="1:24" ht="12.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row>
    <row r="905" spans="1:24" ht="12.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row>
    <row r="906" spans="1:24" ht="12.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row>
    <row r="907" spans="1:24" ht="12.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row>
    <row r="908" spans="1:24" ht="12.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row>
    <row r="909" spans="1:24" ht="12.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row>
    <row r="910" spans="1:24" ht="12.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row>
    <row r="911" spans="1:24" ht="12.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row>
    <row r="912" spans="1:24" ht="12.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row>
    <row r="913" spans="1:24" ht="12.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row>
    <row r="914" spans="1:24" ht="12.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row>
    <row r="915" spans="1:24" ht="12.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row>
    <row r="916" spans="1:24" ht="12.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row>
    <row r="917" spans="1:24" ht="12.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row>
    <row r="918" spans="1:24" ht="12.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row>
    <row r="919" spans="1:24" ht="12.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row>
    <row r="920" spans="1:24" ht="12.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row>
    <row r="921" spans="1:24" ht="12.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row>
    <row r="922" spans="1:24" ht="12.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row>
    <row r="923" spans="1:24" ht="12.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row>
    <row r="924" spans="1:24" ht="12.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row>
    <row r="925" spans="1:24" ht="12.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row>
    <row r="926" spans="1:24" ht="12.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row>
    <row r="927" spans="1:24" ht="12.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row>
    <row r="928" spans="1:24" ht="12.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row>
    <row r="929" spans="1:24" ht="12.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row>
    <row r="930" spans="1:24" ht="12.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row>
    <row r="931" spans="1:24" ht="12.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row>
    <row r="932" spans="1:24" ht="12.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row>
    <row r="933" spans="1:24" ht="12.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row>
    <row r="934" spans="1:24" ht="12.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row>
    <row r="935" spans="1:24" ht="12.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row>
    <row r="936" spans="1:24" ht="12.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row>
    <row r="937" spans="1:24" ht="12.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row>
    <row r="938" spans="1:24" ht="12.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row>
    <row r="939" spans="1:24" ht="12.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row>
    <row r="940" spans="1:24" ht="12.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row>
    <row r="941" spans="1:24" ht="12.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row>
    <row r="942" spans="1:24" ht="12.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row>
    <row r="943" spans="1:24" ht="12.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row>
    <row r="944" spans="1:24" ht="12.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row>
    <row r="945" spans="1:24" ht="12.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row>
    <row r="946" spans="1:24" ht="12.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row>
    <row r="947" spans="1:24" ht="12.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row>
    <row r="948" spans="1:24" ht="12.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row>
    <row r="949" spans="1:24" ht="12.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row>
    <row r="950" spans="1:24" ht="12.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row>
    <row r="951" spans="1:24" ht="12.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row>
    <row r="952" spans="1:24" ht="12.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row>
    <row r="953" spans="1:24" ht="12.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row>
    <row r="954" spans="1:24" ht="12.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row>
    <row r="955" spans="1:24" ht="12.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row>
    <row r="956" spans="1:24" ht="12.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row>
    <row r="957" spans="1:24" ht="12.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row>
    <row r="958" spans="1:24" ht="12.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row>
    <row r="959" spans="1:24" ht="12.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row>
    <row r="960" spans="1:24" ht="12.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row>
    <row r="961" spans="1:24" ht="12.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row>
    <row r="962" spans="1:24" ht="12.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row>
    <row r="963" spans="1:24" ht="12.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row>
    <row r="964" spans="1:24" ht="12.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row>
    <row r="965" spans="1:24" ht="12.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row>
    <row r="966" spans="1:24" ht="12.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row>
    <row r="967" spans="1:24" ht="12.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row>
    <row r="968" spans="1:24" ht="12.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row>
    <row r="969" spans="1:24" ht="12.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row>
    <row r="970" spans="1:24" ht="12.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row>
    <row r="971" spans="1:24" ht="12.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row>
    <row r="972" spans="1:24" ht="12.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row>
    <row r="973" spans="1:24" ht="12.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row>
    <row r="974" spans="1:24" ht="12.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row>
    <row r="975" spans="1:24" ht="12.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row>
    <row r="976" spans="1:24" ht="12.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row>
    <row r="977" spans="1:24" ht="12.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row>
    <row r="978" spans="1:24" ht="12.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row>
    <row r="979" spans="1:24" ht="12.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row>
    <row r="980" spans="1:24" ht="12.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row>
    <row r="981" spans="1:24" ht="12.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row>
    <row r="982" spans="1:24" ht="12.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row>
    <row r="983" spans="1:24" ht="12.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row>
    <row r="984" spans="1:24" ht="12.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row>
    <row r="985" spans="1:24" ht="12.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row>
    <row r="986" spans="1:24" ht="12.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row>
    <row r="987" spans="1:24" ht="12.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row>
    <row r="988" spans="1:24" ht="12.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row>
    <row r="989" spans="1:24" ht="12.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row>
    <row r="990" spans="1:24" ht="12.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row>
    <row r="991" spans="1:24" ht="12.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row>
    <row r="992" spans="1:24" ht="12.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row>
    <row r="993" spans="1:24" ht="12.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row>
    <row r="994" spans="1:24" ht="12.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row>
    <row r="995" spans="1:24" ht="12.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row>
    <row r="996" spans="1:24" ht="12.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row>
    <row r="997" spans="1:24" ht="12.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row>
    <row r="998" spans="1:24" ht="12.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row>
  </sheetData>
  <mergeCells count="6">
    <mergeCell ref="F4:I11"/>
    <mergeCell ref="A40:D43"/>
    <mergeCell ref="A1:D1"/>
    <mergeCell ref="A2:D2"/>
    <mergeCell ref="A3:D3"/>
    <mergeCell ref="A4:D7"/>
  </mergeCells>
  <printOptions horizontalCentered="1" verticalCentered="1"/>
  <pageMargins left="0.74803149606299213" right="0.74803149606299213" top="0.98425196850393704" bottom="0.98425196850393704" header="0" footer="0"/>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ACE6-23DD-4E40-980B-A7D6194699D2}">
  <sheetPr>
    <outlinePr summaryBelow="0" summaryRight="0"/>
  </sheetPr>
  <dimension ref="A1:Y644"/>
  <sheetViews>
    <sheetView showGridLines="0" workbookViewId="0">
      <selection activeCell="C5" sqref="C5"/>
    </sheetView>
  </sheetViews>
  <sheetFormatPr baseColWidth="10" defaultColWidth="14.42578125" defaultRowHeight="15" customHeight="1" x14ac:dyDescent="0.2"/>
  <cols>
    <col min="1" max="1" width="20.5703125" style="137" customWidth="1"/>
    <col min="2" max="2" width="44.5703125" style="137" customWidth="1"/>
    <col min="3" max="3" width="27.140625" style="137" customWidth="1"/>
    <col min="4" max="4" width="15.7109375" style="137" customWidth="1"/>
    <col min="5" max="5" width="16.28515625" style="137" customWidth="1"/>
    <col min="6" max="6" width="15" style="137" customWidth="1"/>
    <col min="7" max="7" width="36.140625" style="137" customWidth="1"/>
    <col min="8" max="8" width="21" style="137" customWidth="1"/>
    <col min="9" max="9" width="34.28515625" style="137" customWidth="1"/>
    <col min="10" max="10" width="15.85546875" style="137" bestFit="1" customWidth="1"/>
    <col min="11" max="11" width="14.5703125" style="137" customWidth="1"/>
    <col min="12" max="12" width="14.42578125" style="137"/>
    <col min="13" max="13" width="17.5703125" style="137" customWidth="1"/>
    <col min="14" max="16384" width="14.42578125" style="137"/>
  </cols>
  <sheetData>
    <row r="1" spans="1:25" ht="12.75" x14ac:dyDescent="0.2">
      <c r="A1" s="135"/>
      <c r="B1" s="135"/>
      <c r="C1" s="136"/>
      <c r="D1" s="136"/>
      <c r="E1" s="136"/>
      <c r="F1" s="136"/>
      <c r="G1" s="135"/>
      <c r="H1" s="135"/>
      <c r="I1" s="136"/>
      <c r="J1" s="136"/>
      <c r="K1" s="136"/>
    </row>
    <row r="2" spans="1:25" ht="15.75" x14ac:dyDescent="0.25">
      <c r="A2" s="226" t="s">
        <v>340</v>
      </c>
      <c r="B2" s="225"/>
      <c r="C2" s="225"/>
      <c r="D2" s="225"/>
      <c r="E2" s="225"/>
      <c r="F2" s="225"/>
      <c r="G2" s="225"/>
      <c r="H2" s="225"/>
      <c r="I2" s="225"/>
      <c r="J2" s="225"/>
      <c r="K2" s="225"/>
    </row>
    <row r="3" spans="1:25" ht="15.75" x14ac:dyDescent="0.25">
      <c r="A3" s="227" t="s">
        <v>40</v>
      </c>
      <c r="B3" s="225"/>
      <c r="C3" s="225"/>
      <c r="D3" s="225"/>
      <c r="E3" s="225"/>
      <c r="F3" s="225"/>
      <c r="G3" s="225"/>
      <c r="H3" s="225"/>
      <c r="I3" s="225"/>
      <c r="J3" s="225"/>
      <c r="K3" s="225"/>
    </row>
    <row r="5" spans="1:25" ht="12.75" x14ac:dyDescent="0.2">
      <c r="A5" s="138"/>
      <c r="B5" s="138"/>
      <c r="C5" s="138"/>
      <c r="D5" s="138"/>
      <c r="E5" s="138"/>
      <c r="F5" s="138"/>
      <c r="G5" s="138"/>
      <c r="H5" s="138"/>
      <c r="I5" s="138"/>
      <c r="J5" s="138"/>
      <c r="K5" s="138"/>
      <c r="L5" s="138"/>
      <c r="M5" s="138"/>
      <c r="N5" s="139"/>
      <c r="O5" s="139"/>
      <c r="P5" s="139"/>
      <c r="Q5" s="139"/>
      <c r="R5" s="139"/>
      <c r="S5" s="139"/>
      <c r="T5" s="139"/>
      <c r="U5" s="139"/>
      <c r="V5" s="139"/>
      <c r="W5" s="139"/>
      <c r="X5" s="139"/>
      <c r="Y5" s="139"/>
    </row>
    <row r="6" spans="1:25" ht="12.75" x14ac:dyDescent="0.2">
      <c r="A6" s="228" t="s">
        <v>41</v>
      </c>
      <c r="B6" s="229"/>
      <c r="C6" s="229"/>
      <c r="D6" s="229"/>
      <c r="E6" s="229"/>
      <c r="F6" s="229"/>
      <c r="G6" s="229"/>
      <c r="H6" s="229"/>
      <c r="I6" s="229"/>
      <c r="J6" s="229"/>
      <c r="K6" s="229"/>
      <c r="L6" s="229"/>
      <c r="M6" s="229"/>
      <c r="N6" s="139"/>
      <c r="O6" s="139"/>
      <c r="P6" s="139"/>
      <c r="Q6" s="139"/>
      <c r="R6" s="139"/>
      <c r="S6" s="139"/>
      <c r="T6" s="139"/>
      <c r="U6" s="139"/>
      <c r="V6" s="139"/>
      <c r="W6" s="139"/>
      <c r="X6" s="139"/>
      <c r="Y6" s="139"/>
    </row>
    <row r="7" spans="1:25" ht="12.75" x14ac:dyDescent="0.2">
      <c r="A7" s="140" t="s">
        <v>42</v>
      </c>
      <c r="B7" s="141"/>
      <c r="C7" s="141"/>
      <c r="D7" s="141"/>
      <c r="E7" s="141"/>
      <c r="F7" s="141"/>
      <c r="G7" s="141"/>
      <c r="H7" s="141"/>
      <c r="I7" s="141"/>
      <c r="J7" s="141"/>
      <c r="K7" s="141"/>
      <c r="L7" s="141"/>
      <c r="M7" s="141"/>
    </row>
    <row r="8" spans="1:25" ht="12.75" x14ac:dyDescent="0.2">
      <c r="A8" s="230" t="s">
        <v>43</v>
      </c>
      <c r="B8" s="225"/>
      <c r="C8" s="225"/>
      <c r="D8" s="225"/>
      <c r="E8" s="225"/>
      <c r="F8" s="225"/>
      <c r="G8" s="225"/>
      <c r="H8" s="225"/>
      <c r="I8" s="225"/>
      <c r="J8" s="225"/>
      <c r="K8" s="225"/>
      <c r="L8" s="225"/>
      <c r="M8" s="225"/>
    </row>
    <row r="9" spans="1:25" ht="12.75" x14ac:dyDescent="0.2">
      <c r="A9" s="228"/>
      <c r="B9" s="225"/>
      <c r="C9" s="225"/>
      <c r="D9" s="225"/>
      <c r="E9" s="225"/>
      <c r="F9" s="225"/>
      <c r="G9" s="225"/>
      <c r="H9" s="138"/>
      <c r="I9" s="138"/>
      <c r="J9" s="138"/>
      <c r="K9" s="138"/>
      <c r="L9" s="138"/>
      <c r="M9" s="138"/>
    </row>
    <row r="10" spans="1:25" ht="15.75" x14ac:dyDescent="0.25">
      <c r="A10" s="231" t="s">
        <v>44</v>
      </c>
      <c r="B10" s="232"/>
      <c r="C10" s="232"/>
      <c r="D10" s="232"/>
      <c r="E10" s="232"/>
      <c r="F10" s="231" t="s">
        <v>45</v>
      </c>
      <c r="G10" s="232"/>
      <c r="H10" s="232"/>
      <c r="I10" s="232"/>
      <c r="J10" s="232"/>
      <c r="K10" s="232"/>
      <c r="L10" s="232"/>
      <c r="M10" s="233"/>
    </row>
    <row r="11" spans="1:25" x14ac:dyDescent="0.25">
      <c r="A11" s="234" t="s">
        <v>46</v>
      </c>
      <c r="B11" s="235" t="s">
        <v>47</v>
      </c>
      <c r="C11" s="236" t="s">
        <v>48</v>
      </c>
      <c r="D11" s="236" t="s">
        <v>49</v>
      </c>
      <c r="E11" s="236" t="s">
        <v>50</v>
      </c>
      <c r="F11" s="224" t="s">
        <v>51</v>
      </c>
      <c r="G11" s="237" t="s">
        <v>52</v>
      </c>
      <c r="H11" s="237" t="s">
        <v>53</v>
      </c>
      <c r="I11" s="237" t="s">
        <v>54</v>
      </c>
      <c r="J11" s="225"/>
      <c r="K11" s="225"/>
      <c r="L11" s="238" t="s">
        <v>55</v>
      </c>
      <c r="M11" s="239" t="s">
        <v>56</v>
      </c>
    </row>
    <row r="12" spans="1:25" ht="26.25" x14ac:dyDescent="0.25">
      <c r="A12" s="225"/>
      <c r="B12" s="225"/>
      <c r="C12" s="225"/>
      <c r="D12" s="225"/>
      <c r="E12" s="225"/>
      <c r="F12" s="225"/>
      <c r="G12" s="225"/>
      <c r="H12" s="225"/>
      <c r="I12" s="142" t="s">
        <v>57</v>
      </c>
      <c r="J12" s="142" t="s">
        <v>58</v>
      </c>
      <c r="K12" s="143" t="s">
        <v>59</v>
      </c>
      <c r="L12" s="225"/>
      <c r="M12" s="240"/>
    </row>
    <row r="13" spans="1:25" ht="12.75" x14ac:dyDescent="0.2">
      <c r="A13" s="144"/>
      <c r="B13" s="144"/>
      <c r="C13" s="145"/>
      <c r="D13" s="146"/>
      <c r="E13" s="147"/>
      <c r="F13" s="148"/>
      <c r="G13" s="149"/>
      <c r="H13" s="147"/>
      <c r="I13" s="147"/>
      <c r="J13" s="147"/>
      <c r="K13" s="145"/>
      <c r="L13" s="146"/>
      <c r="M13" s="150"/>
    </row>
    <row r="14" spans="1:25" ht="38.25" x14ac:dyDescent="0.2">
      <c r="A14" s="144" t="s">
        <v>259</v>
      </c>
      <c r="B14" s="144" t="s">
        <v>260</v>
      </c>
      <c r="C14" s="145"/>
      <c r="D14" s="151">
        <v>1850000000</v>
      </c>
      <c r="E14" s="145">
        <v>2463862696.21</v>
      </c>
      <c r="F14" s="152" t="s">
        <v>261</v>
      </c>
      <c r="G14" s="149" t="s">
        <v>145</v>
      </c>
      <c r="H14" s="147">
        <v>158840050.16</v>
      </c>
      <c r="I14" s="147">
        <f>+H14</f>
        <v>158840050.16</v>
      </c>
      <c r="J14" s="147"/>
      <c r="K14" s="147"/>
      <c r="L14" s="146"/>
      <c r="M14" s="150"/>
    </row>
    <row r="15" spans="1:25" ht="12.75" x14ac:dyDescent="0.2">
      <c r="A15" s="144"/>
      <c r="B15" s="144"/>
      <c r="C15" s="145"/>
      <c r="D15" s="151"/>
      <c r="E15" s="145"/>
      <c r="F15" s="153"/>
      <c r="G15" s="149" t="s">
        <v>146</v>
      </c>
      <c r="H15" s="147">
        <v>158289711.65000001</v>
      </c>
      <c r="I15" s="147">
        <f t="shared" ref="I15:I16" si="0">+H15</f>
        <v>158289711.65000001</v>
      </c>
      <c r="J15" s="145"/>
      <c r="K15" s="145"/>
      <c r="L15" s="146"/>
      <c r="M15" s="150"/>
    </row>
    <row r="16" spans="1:25" ht="12.75" x14ac:dyDescent="0.2">
      <c r="A16" s="146"/>
      <c r="B16" s="146"/>
      <c r="C16" s="145"/>
      <c r="D16" s="151"/>
      <c r="E16" s="145"/>
      <c r="F16" s="153"/>
      <c r="G16" s="149" t="s">
        <v>147</v>
      </c>
      <c r="H16" s="147">
        <v>40977287.880000003</v>
      </c>
      <c r="I16" s="147">
        <f t="shared" si="0"/>
        <v>40977287.880000003</v>
      </c>
      <c r="J16" s="145"/>
      <c r="K16" s="147"/>
      <c r="L16" s="146"/>
      <c r="M16" s="150"/>
    </row>
    <row r="17" spans="1:13" ht="12.75" x14ac:dyDescent="0.2">
      <c r="A17" s="146"/>
      <c r="B17" s="146"/>
      <c r="C17" s="145"/>
      <c r="D17" s="151"/>
      <c r="E17" s="145"/>
      <c r="F17" s="153"/>
      <c r="G17" s="149"/>
      <c r="H17" s="147"/>
      <c r="I17" s="147"/>
      <c r="J17" s="147"/>
      <c r="K17" s="147"/>
      <c r="L17" s="146"/>
      <c r="M17" s="150"/>
    </row>
    <row r="18" spans="1:13" ht="51" x14ac:dyDescent="0.2">
      <c r="A18" s="146"/>
      <c r="B18" s="146"/>
      <c r="C18" s="145"/>
      <c r="D18" s="151"/>
      <c r="E18" s="145"/>
      <c r="F18" s="152" t="s">
        <v>262</v>
      </c>
      <c r="G18" s="149" t="s">
        <v>151</v>
      </c>
      <c r="H18" s="147">
        <v>533851630</v>
      </c>
      <c r="I18" s="147">
        <f>+H18</f>
        <v>533851630</v>
      </c>
      <c r="J18" s="147"/>
      <c r="K18" s="147"/>
      <c r="L18" s="146"/>
      <c r="M18" s="150"/>
    </row>
    <row r="19" spans="1:13" ht="12.75" x14ac:dyDescent="0.2">
      <c r="A19" s="146"/>
      <c r="B19" s="146"/>
      <c r="C19" s="145"/>
      <c r="D19" s="151"/>
      <c r="E19" s="145"/>
      <c r="F19" s="153"/>
      <c r="G19" s="149"/>
      <c r="H19" s="147"/>
      <c r="I19" s="147"/>
      <c r="J19" s="147"/>
      <c r="K19" s="147"/>
      <c r="L19" s="146"/>
      <c r="M19" s="150"/>
    </row>
    <row r="20" spans="1:13" ht="51" x14ac:dyDescent="0.2">
      <c r="A20" s="146"/>
      <c r="B20" s="146"/>
      <c r="C20" s="145"/>
      <c r="D20" s="151"/>
      <c r="E20" s="145"/>
      <c r="F20" s="152" t="s">
        <v>263</v>
      </c>
      <c r="G20" s="149" t="s">
        <v>145</v>
      </c>
      <c r="H20" s="147">
        <v>227713316.72999999</v>
      </c>
      <c r="I20" s="147">
        <f>+H20</f>
        <v>227713316.72999999</v>
      </c>
      <c r="J20" s="147"/>
      <c r="K20" s="147"/>
      <c r="L20" s="146"/>
      <c r="M20" s="150"/>
    </row>
    <row r="21" spans="1:13" ht="12.75" x14ac:dyDescent="0.2">
      <c r="A21" s="146"/>
      <c r="B21" s="146"/>
      <c r="C21" s="145"/>
      <c r="D21" s="151"/>
      <c r="E21" s="145"/>
      <c r="F21" s="153"/>
      <c r="G21" s="149" t="s">
        <v>146</v>
      </c>
      <c r="H21" s="147">
        <v>38073569.329999998</v>
      </c>
      <c r="I21" s="147">
        <f t="shared" ref="I21:I22" si="1">+H21</f>
        <v>38073569.329999998</v>
      </c>
      <c r="J21" s="147"/>
      <c r="K21" s="147"/>
      <c r="L21" s="146"/>
      <c r="M21" s="150"/>
    </row>
    <row r="22" spans="1:13" ht="12.75" x14ac:dyDescent="0.2">
      <c r="A22" s="146"/>
      <c r="B22" s="146"/>
      <c r="C22" s="145"/>
      <c r="D22" s="151"/>
      <c r="E22" s="145"/>
      <c r="F22" s="153"/>
      <c r="G22" s="149" t="s">
        <v>147</v>
      </c>
      <c r="H22" s="147">
        <v>21094640.670000002</v>
      </c>
      <c r="I22" s="147">
        <f t="shared" si="1"/>
        <v>21094640.670000002</v>
      </c>
      <c r="J22" s="147"/>
      <c r="K22" s="147"/>
      <c r="L22" s="146"/>
      <c r="M22" s="150"/>
    </row>
    <row r="23" spans="1:13" ht="12.75" x14ac:dyDescent="0.2">
      <c r="A23" s="146"/>
      <c r="B23" s="146"/>
      <c r="C23" s="145"/>
      <c r="D23" s="151"/>
      <c r="E23" s="145"/>
      <c r="F23" s="153"/>
      <c r="G23" s="149" t="s">
        <v>148</v>
      </c>
      <c r="H23" s="147">
        <v>19349258.120000001</v>
      </c>
      <c r="I23" s="147">
        <f>+H23</f>
        <v>19349258.120000001</v>
      </c>
      <c r="J23" s="147"/>
      <c r="K23" s="147"/>
      <c r="L23" s="146"/>
      <c r="M23" s="150"/>
    </row>
    <row r="24" spans="1:13" ht="15.75" customHeight="1" x14ac:dyDescent="0.2">
      <c r="A24" s="146"/>
      <c r="B24" s="146"/>
      <c r="C24" s="145"/>
      <c r="D24" s="151"/>
      <c r="E24" s="145"/>
      <c r="F24" s="153"/>
      <c r="G24" s="149" t="s">
        <v>150</v>
      </c>
      <c r="H24" s="147">
        <v>1993678</v>
      </c>
      <c r="I24" s="147"/>
      <c r="J24" s="147">
        <f>+H24</f>
        <v>1993678</v>
      </c>
      <c r="K24" s="147"/>
      <c r="L24" s="146"/>
      <c r="M24" s="150"/>
    </row>
    <row r="25" spans="1:13" ht="15.75" customHeight="1" x14ac:dyDescent="0.2">
      <c r="A25" s="144"/>
      <c r="B25" s="144"/>
      <c r="C25" s="145"/>
      <c r="D25" s="154"/>
      <c r="E25" s="147"/>
      <c r="F25" s="148"/>
      <c r="G25" s="149" t="s">
        <v>151</v>
      </c>
      <c r="H25" s="147">
        <v>11453661.68</v>
      </c>
      <c r="I25" s="147">
        <f>+H25</f>
        <v>11453661.68</v>
      </c>
      <c r="J25" s="147"/>
      <c r="K25" s="147"/>
      <c r="L25" s="146"/>
      <c r="M25" s="150"/>
    </row>
    <row r="26" spans="1:13" ht="15.75" customHeight="1" x14ac:dyDescent="0.2">
      <c r="A26" s="146"/>
      <c r="B26" s="146"/>
      <c r="C26" s="145"/>
      <c r="D26" s="151"/>
      <c r="E26" s="145"/>
      <c r="F26" s="153"/>
      <c r="G26" s="149" t="s">
        <v>153</v>
      </c>
      <c r="H26" s="147">
        <v>31518089.75</v>
      </c>
      <c r="I26" s="145"/>
      <c r="J26" s="147"/>
      <c r="K26" s="145">
        <f>+H26</f>
        <v>31518089.75</v>
      </c>
      <c r="L26" s="146"/>
      <c r="M26" s="150"/>
    </row>
    <row r="27" spans="1:13" ht="15.75" customHeight="1" x14ac:dyDescent="0.2">
      <c r="A27" s="146"/>
      <c r="B27" s="146"/>
      <c r="C27" s="145"/>
      <c r="D27" s="151"/>
      <c r="E27" s="145"/>
      <c r="F27" s="153"/>
      <c r="G27" s="149"/>
      <c r="H27" s="147"/>
      <c r="I27" s="147"/>
      <c r="J27" s="147"/>
      <c r="K27" s="147"/>
      <c r="L27" s="146"/>
      <c r="M27" s="150"/>
    </row>
    <row r="28" spans="1:13" s="160" customFormat="1" ht="53.45" customHeight="1" x14ac:dyDescent="0.2">
      <c r="A28" s="155"/>
      <c r="B28" s="155"/>
      <c r="C28" s="156"/>
      <c r="D28" s="157"/>
      <c r="E28" s="156"/>
      <c r="F28" s="152" t="s">
        <v>264</v>
      </c>
      <c r="G28" s="149" t="s">
        <v>145</v>
      </c>
      <c r="H28" s="158">
        <v>20234181.48</v>
      </c>
      <c r="I28" s="158">
        <f>+H28</f>
        <v>20234181.48</v>
      </c>
      <c r="J28" s="158"/>
      <c r="K28" s="158"/>
      <c r="L28" s="155"/>
      <c r="M28" s="159"/>
    </row>
    <row r="29" spans="1:13" ht="15.75" customHeight="1" x14ac:dyDescent="0.2">
      <c r="A29" s="146"/>
      <c r="B29" s="146"/>
      <c r="C29" s="145"/>
      <c r="D29" s="151"/>
      <c r="E29" s="145"/>
      <c r="F29" s="153"/>
      <c r="G29" s="149" t="s">
        <v>146</v>
      </c>
      <c r="H29" s="145">
        <v>11364850</v>
      </c>
      <c r="I29" s="158">
        <f t="shared" ref="I29:I30" si="2">+H29</f>
        <v>11364850</v>
      </c>
      <c r="J29" s="145"/>
      <c r="K29" s="145"/>
      <c r="L29" s="146"/>
      <c r="M29" s="150"/>
    </row>
    <row r="30" spans="1:13" ht="15.75" customHeight="1" x14ac:dyDescent="0.2">
      <c r="A30" s="146"/>
      <c r="B30" s="146"/>
      <c r="C30" s="145"/>
      <c r="D30" s="151"/>
      <c r="E30" s="145"/>
      <c r="F30" s="153"/>
      <c r="G30" s="149" t="s">
        <v>151</v>
      </c>
      <c r="H30" s="145">
        <v>8830013.5600000005</v>
      </c>
      <c r="I30" s="158">
        <f t="shared" si="2"/>
        <v>8830013.5600000005</v>
      </c>
      <c r="J30" s="145"/>
      <c r="K30" s="145"/>
      <c r="L30" s="146"/>
      <c r="M30" s="150"/>
    </row>
    <row r="31" spans="1:13" ht="15.75" customHeight="1" x14ac:dyDescent="0.2">
      <c r="A31" s="161"/>
      <c r="B31" s="161"/>
      <c r="C31" s="161"/>
      <c r="D31" s="162"/>
      <c r="E31" s="163"/>
      <c r="F31" s="161"/>
      <c r="G31" s="149"/>
      <c r="H31" s="163"/>
      <c r="I31" s="163"/>
      <c r="J31" s="163"/>
      <c r="K31" s="163"/>
      <c r="L31" s="146"/>
      <c r="M31" s="150"/>
    </row>
    <row r="32" spans="1:13" ht="67.150000000000006" customHeight="1" x14ac:dyDescent="0.2">
      <c r="A32" s="146"/>
      <c r="B32" s="146"/>
      <c r="C32" s="146"/>
      <c r="D32" s="164"/>
      <c r="E32" s="146"/>
      <c r="F32" s="152" t="s">
        <v>265</v>
      </c>
      <c r="G32" s="149" t="s">
        <v>145</v>
      </c>
      <c r="H32" s="164">
        <v>29228208.690000001</v>
      </c>
      <c r="I32" s="165">
        <f>+H32</f>
        <v>29228208.690000001</v>
      </c>
      <c r="J32" s="146"/>
      <c r="K32" s="146"/>
      <c r="L32" s="146"/>
      <c r="M32" s="150"/>
    </row>
    <row r="33" spans="1:13" ht="15.75" customHeight="1" x14ac:dyDescent="0.2">
      <c r="A33" s="146"/>
      <c r="B33" s="146"/>
      <c r="C33" s="146"/>
      <c r="D33" s="164"/>
      <c r="E33" s="146"/>
      <c r="F33" s="146"/>
      <c r="G33" s="149" t="s">
        <v>146</v>
      </c>
      <c r="H33" s="164">
        <v>21584102.449999999</v>
      </c>
      <c r="I33" s="165">
        <f t="shared" ref="I33:I34" si="3">+H33</f>
        <v>21584102.449999999</v>
      </c>
      <c r="J33" s="146"/>
      <c r="K33" s="146"/>
      <c r="L33" s="146"/>
      <c r="M33" s="150"/>
    </row>
    <row r="34" spans="1:13" ht="15.75" customHeight="1" x14ac:dyDescent="0.2">
      <c r="A34" s="146"/>
      <c r="B34" s="146"/>
      <c r="C34" s="146"/>
      <c r="D34" s="164"/>
      <c r="E34" s="146"/>
      <c r="F34" s="146"/>
      <c r="G34" s="149" t="s">
        <v>147</v>
      </c>
      <c r="H34" s="164">
        <v>3870343.6</v>
      </c>
      <c r="I34" s="165">
        <f t="shared" si="3"/>
        <v>3870343.6</v>
      </c>
      <c r="J34" s="146"/>
      <c r="K34" s="146"/>
      <c r="L34" s="146"/>
      <c r="M34" s="150"/>
    </row>
    <row r="35" spans="1:13" ht="15.75" customHeight="1" x14ac:dyDescent="0.2">
      <c r="A35" s="146"/>
      <c r="B35" s="146"/>
      <c r="C35" s="146"/>
      <c r="D35" s="164"/>
      <c r="E35" s="146"/>
      <c r="F35" s="146"/>
      <c r="G35" s="149" t="s">
        <v>150</v>
      </c>
      <c r="H35" s="164">
        <v>2000000</v>
      </c>
      <c r="I35" s="146"/>
      <c r="J35" s="165">
        <f>+H35</f>
        <v>2000000</v>
      </c>
      <c r="K35" s="146"/>
      <c r="L35" s="146"/>
      <c r="M35" s="150"/>
    </row>
    <row r="36" spans="1:13" ht="15.75" customHeight="1" x14ac:dyDescent="0.2">
      <c r="A36" s="146"/>
      <c r="B36" s="146"/>
      <c r="C36" s="146"/>
      <c r="D36" s="164"/>
      <c r="E36" s="146"/>
      <c r="F36" s="146"/>
      <c r="G36" s="149"/>
      <c r="H36" s="164"/>
      <c r="I36" s="146"/>
      <c r="J36" s="146"/>
      <c r="K36" s="146"/>
      <c r="L36" s="146"/>
      <c r="M36" s="150"/>
    </row>
    <row r="37" spans="1:13" ht="53.45" customHeight="1" x14ac:dyDescent="0.2">
      <c r="A37" s="146"/>
      <c r="B37" s="146"/>
      <c r="C37" s="146"/>
      <c r="D37" s="164"/>
      <c r="E37" s="146"/>
      <c r="F37" s="152" t="s">
        <v>266</v>
      </c>
      <c r="G37" s="149" t="s">
        <v>146</v>
      </c>
      <c r="H37" s="164">
        <v>12132206.609999999</v>
      </c>
      <c r="I37" s="165">
        <f>+H37</f>
        <v>12132206.609999999</v>
      </c>
      <c r="J37" s="146"/>
      <c r="K37" s="146"/>
      <c r="L37" s="146"/>
      <c r="M37" s="150"/>
    </row>
    <row r="38" spans="1:13" ht="15.75" customHeight="1" x14ac:dyDescent="0.2">
      <c r="A38" s="146"/>
      <c r="B38" s="146"/>
      <c r="C38" s="146"/>
      <c r="D38" s="164"/>
      <c r="E38" s="146"/>
      <c r="F38" s="146"/>
      <c r="G38" s="149"/>
      <c r="H38" s="146"/>
      <c r="I38" s="146"/>
      <c r="J38" s="146"/>
      <c r="K38" s="146"/>
      <c r="L38" s="146"/>
      <c r="M38" s="150"/>
    </row>
    <row r="39" spans="1:13" ht="53.45" customHeight="1" x14ac:dyDescent="0.2">
      <c r="A39" s="146"/>
      <c r="B39" s="146"/>
      <c r="C39" s="146"/>
      <c r="D39" s="164"/>
      <c r="E39" s="146"/>
      <c r="F39" s="152" t="s">
        <v>267</v>
      </c>
      <c r="G39" s="149" t="s">
        <v>150</v>
      </c>
      <c r="H39" s="164">
        <v>34776665</v>
      </c>
      <c r="I39" s="146"/>
      <c r="J39" s="165">
        <f>+H39</f>
        <v>34776665</v>
      </c>
      <c r="K39" s="146"/>
      <c r="L39" s="146"/>
      <c r="M39" s="150"/>
    </row>
    <row r="40" spans="1:13" ht="15.75" customHeight="1" x14ac:dyDescent="0.2">
      <c r="A40" s="146"/>
      <c r="B40" s="146"/>
      <c r="C40" s="146"/>
      <c r="D40" s="164"/>
      <c r="E40" s="146"/>
      <c r="F40" s="146"/>
      <c r="G40" s="149"/>
      <c r="H40" s="146"/>
      <c r="I40" s="146"/>
      <c r="J40" s="146"/>
      <c r="K40" s="146"/>
      <c r="L40" s="146"/>
      <c r="M40" s="150"/>
    </row>
    <row r="41" spans="1:13" ht="53.45" customHeight="1" x14ac:dyDescent="0.2">
      <c r="A41" s="146"/>
      <c r="B41" s="146"/>
      <c r="C41" s="146"/>
      <c r="D41" s="164"/>
      <c r="E41" s="146"/>
      <c r="F41" s="152" t="s">
        <v>268</v>
      </c>
      <c r="G41" s="149" t="s">
        <v>145</v>
      </c>
      <c r="H41" s="164">
        <v>144379804.91</v>
      </c>
      <c r="I41" s="146"/>
      <c r="J41" s="165">
        <f>+H41</f>
        <v>144379804.91</v>
      </c>
      <c r="K41" s="146"/>
      <c r="L41" s="146"/>
      <c r="M41" s="150"/>
    </row>
    <row r="42" spans="1:13" ht="15.75" customHeight="1" x14ac:dyDescent="0.2">
      <c r="A42" s="146"/>
      <c r="B42" s="146"/>
      <c r="C42" s="146"/>
      <c r="D42" s="164"/>
      <c r="E42" s="146"/>
      <c r="F42" s="146"/>
      <c r="G42" s="149" t="s">
        <v>146</v>
      </c>
      <c r="H42" s="164">
        <v>22246908</v>
      </c>
      <c r="I42" s="146"/>
      <c r="J42" s="165">
        <f t="shared" ref="J42:J43" si="4">+H42</f>
        <v>22246908</v>
      </c>
      <c r="K42" s="146"/>
      <c r="L42" s="146"/>
      <c r="M42" s="150"/>
    </row>
    <row r="43" spans="1:13" ht="15.75" customHeight="1" x14ac:dyDescent="0.2">
      <c r="A43" s="146"/>
      <c r="B43" s="146"/>
      <c r="C43" s="146"/>
      <c r="D43" s="164"/>
      <c r="E43" s="146"/>
      <c r="F43" s="146"/>
      <c r="G43" s="149" t="s">
        <v>147</v>
      </c>
      <c r="H43" s="164">
        <v>6559522.3700000001</v>
      </c>
      <c r="I43" s="146"/>
      <c r="J43" s="165">
        <f t="shared" si="4"/>
        <v>6559522.3700000001</v>
      </c>
      <c r="K43" s="146"/>
      <c r="L43" s="146"/>
      <c r="M43" s="150"/>
    </row>
    <row r="44" spans="1:13" ht="15.75" customHeight="1" x14ac:dyDescent="0.2">
      <c r="A44" s="146"/>
      <c r="B44" s="146"/>
      <c r="C44" s="146"/>
      <c r="D44" s="164"/>
      <c r="E44" s="146"/>
      <c r="F44" s="146"/>
      <c r="G44" s="149"/>
      <c r="H44" s="146"/>
      <c r="I44" s="146"/>
      <c r="J44" s="146"/>
      <c r="K44" s="146"/>
      <c r="L44" s="146"/>
      <c r="M44" s="150"/>
    </row>
    <row r="45" spans="1:13" ht="53.45" customHeight="1" x14ac:dyDescent="0.2">
      <c r="A45" s="146"/>
      <c r="B45" s="146"/>
      <c r="C45" s="146"/>
      <c r="D45" s="164"/>
      <c r="E45" s="146"/>
      <c r="F45" s="152" t="s">
        <v>269</v>
      </c>
      <c r="G45" s="149" t="s">
        <v>146</v>
      </c>
      <c r="H45" s="164">
        <v>16515632.5</v>
      </c>
      <c r="I45" s="146"/>
      <c r="J45" s="165">
        <f>+H45</f>
        <v>16515632.5</v>
      </c>
      <c r="K45" s="146"/>
      <c r="L45" s="146"/>
      <c r="M45" s="150"/>
    </row>
    <row r="46" spans="1:13" ht="15.75" customHeight="1" x14ac:dyDescent="0.2">
      <c r="A46" s="146"/>
      <c r="B46" s="146"/>
      <c r="C46" s="146"/>
      <c r="D46" s="164"/>
      <c r="E46" s="146"/>
      <c r="F46" s="146"/>
      <c r="G46" s="149" t="s">
        <v>147</v>
      </c>
      <c r="H46" s="164">
        <v>7093578.6100000003</v>
      </c>
      <c r="I46" s="146"/>
      <c r="J46" s="165">
        <f t="shared" ref="J46:J47" si="5">+H46</f>
        <v>7093578.6100000003</v>
      </c>
      <c r="K46" s="146"/>
      <c r="L46" s="146"/>
      <c r="M46" s="150"/>
    </row>
    <row r="47" spans="1:13" ht="15.75" customHeight="1" x14ac:dyDescent="0.2">
      <c r="A47" s="146"/>
      <c r="B47" s="146"/>
      <c r="C47" s="146"/>
      <c r="D47" s="164"/>
      <c r="E47" s="146"/>
      <c r="F47" s="146"/>
      <c r="G47" s="149" t="s">
        <v>150</v>
      </c>
      <c r="H47" s="164">
        <v>12000000</v>
      </c>
      <c r="I47" s="146"/>
      <c r="J47" s="165">
        <f t="shared" si="5"/>
        <v>12000000</v>
      </c>
      <c r="K47" s="146"/>
      <c r="L47" s="146"/>
      <c r="M47" s="150"/>
    </row>
    <row r="48" spans="1:13" ht="15.75" customHeight="1" x14ac:dyDescent="0.2">
      <c r="A48" s="146"/>
      <c r="B48" s="146"/>
      <c r="C48" s="146"/>
      <c r="D48" s="164"/>
      <c r="E48" s="146"/>
      <c r="F48" s="146"/>
      <c r="G48" s="149"/>
      <c r="H48" s="146"/>
      <c r="I48" s="146"/>
      <c r="J48" s="146"/>
      <c r="K48" s="146"/>
      <c r="L48" s="146"/>
      <c r="M48" s="150"/>
    </row>
    <row r="49" spans="1:13" ht="35.450000000000003" customHeight="1" x14ac:dyDescent="0.2">
      <c r="A49" s="146"/>
      <c r="B49" s="146"/>
      <c r="C49" s="146"/>
      <c r="D49" s="164"/>
      <c r="E49" s="146"/>
      <c r="F49" s="152" t="s">
        <v>270</v>
      </c>
      <c r="G49" s="149" t="s">
        <v>147</v>
      </c>
      <c r="H49" s="164">
        <v>1259868.1200000001</v>
      </c>
      <c r="I49" s="146"/>
      <c r="J49" s="165">
        <f>+H49</f>
        <v>1259868.1200000001</v>
      </c>
      <c r="K49" s="146"/>
      <c r="L49" s="146"/>
      <c r="M49" s="150"/>
    </row>
    <row r="50" spans="1:13" ht="15.75" customHeight="1" x14ac:dyDescent="0.2">
      <c r="A50" s="146"/>
      <c r="B50" s="146"/>
      <c r="C50" s="146"/>
      <c r="D50" s="164"/>
      <c r="E50" s="146"/>
      <c r="F50" s="146"/>
      <c r="G50" s="149"/>
      <c r="H50" s="146"/>
      <c r="I50" s="146"/>
      <c r="J50" s="146"/>
      <c r="K50" s="146"/>
      <c r="L50" s="146"/>
      <c r="M50" s="150"/>
    </row>
    <row r="51" spans="1:13" ht="33.6" customHeight="1" x14ac:dyDescent="0.2">
      <c r="A51" s="146"/>
      <c r="B51" s="146"/>
      <c r="C51" s="146"/>
      <c r="D51" s="164"/>
      <c r="E51" s="146"/>
      <c r="F51" s="152" t="s">
        <v>271</v>
      </c>
      <c r="G51" s="149" t="s">
        <v>146</v>
      </c>
      <c r="H51" s="164">
        <v>2466831</v>
      </c>
      <c r="I51" s="146"/>
      <c r="J51" s="165">
        <f>+H51</f>
        <v>2466831</v>
      </c>
      <c r="K51" s="146"/>
      <c r="L51" s="146"/>
      <c r="M51" s="150"/>
    </row>
    <row r="52" spans="1:13" ht="15.75" customHeight="1" x14ac:dyDescent="0.2">
      <c r="A52" s="146"/>
      <c r="B52" s="146"/>
      <c r="C52" s="146"/>
      <c r="D52" s="164"/>
      <c r="E52" s="146"/>
      <c r="F52" s="146"/>
      <c r="G52" s="149"/>
      <c r="H52" s="146"/>
      <c r="I52" s="146"/>
      <c r="J52" s="146"/>
      <c r="K52" s="146"/>
      <c r="L52" s="146"/>
      <c r="M52" s="150"/>
    </row>
    <row r="53" spans="1:13" ht="15.75" customHeight="1" x14ac:dyDescent="0.2">
      <c r="A53" s="146"/>
      <c r="B53" s="146"/>
      <c r="C53" s="146"/>
      <c r="D53" s="164"/>
      <c r="E53" s="166">
        <f>SUM(E14:E52)</f>
        <v>2463862696.21</v>
      </c>
      <c r="F53" s="146"/>
      <c r="G53" s="149"/>
      <c r="H53" s="166">
        <f>SUM(H14:H52)</f>
        <v>1599697610.8699996</v>
      </c>
      <c r="I53" s="166">
        <f>SUM(I14:I52)</f>
        <v>1316887032.6099999</v>
      </c>
      <c r="J53" s="166">
        <f t="shared" ref="J53:K53" si="6">SUM(J14:J52)</f>
        <v>251292488.51000002</v>
      </c>
      <c r="K53" s="166">
        <f t="shared" si="6"/>
        <v>31518089.75</v>
      </c>
      <c r="L53" s="166">
        <f>+E53-H53</f>
        <v>864165085.34000039</v>
      </c>
      <c r="M53" s="150"/>
    </row>
    <row r="54" spans="1:13" ht="15.75" customHeight="1" x14ac:dyDescent="0.2">
      <c r="A54" s="146"/>
      <c r="B54" s="146"/>
      <c r="C54" s="146"/>
      <c r="D54" s="164"/>
      <c r="E54" s="146"/>
      <c r="F54" s="146"/>
      <c r="G54" s="149"/>
      <c r="H54" s="146"/>
      <c r="I54" s="146"/>
      <c r="J54" s="146"/>
      <c r="K54" s="146"/>
      <c r="L54" s="146"/>
      <c r="M54" s="150"/>
    </row>
    <row r="55" spans="1:13" ht="53.45" customHeight="1" x14ac:dyDescent="0.2">
      <c r="A55" s="146" t="s">
        <v>272</v>
      </c>
      <c r="B55" s="146" t="s">
        <v>273</v>
      </c>
      <c r="C55" s="146"/>
      <c r="D55" s="164">
        <v>40000000</v>
      </c>
      <c r="E55" s="164">
        <v>57379429.859999999</v>
      </c>
      <c r="F55" s="152" t="s">
        <v>261</v>
      </c>
      <c r="G55" s="149" t="s">
        <v>145</v>
      </c>
      <c r="H55" s="164">
        <v>35436651.710000001</v>
      </c>
      <c r="I55" s="165">
        <f>+H55</f>
        <v>35436651.710000001</v>
      </c>
      <c r="J55" s="146"/>
      <c r="K55" s="146"/>
      <c r="L55" s="146"/>
      <c r="M55" s="150"/>
    </row>
    <row r="56" spans="1:13" ht="15.75" customHeight="1" x14ac:dyDescent="0.2">
      <c r="A56" s="146"/>
      <c r="B56" s="146"/>
      <c r="C56" s="146"/>
      <c r="D56" s="164"/>
      <c r="E56" s="164"/>
      <c r="F56" s="146"/>
      <c r="G56" s="149"/>
      <c r="H56" s="146"/>
      <c r="I56" s="146"/>
      <c r="J56" s="146"/>
      <c r="K56" s="146"/>
      <c r="L56" s="146"/>
      <c r="M56" s="150"/>
    </row>
    <row r="57" spans="1:13" ht="15.75" customHeight="1" x14ac:dyDescent="0.2">
      <c r="A57" s="146"/>
      <c r="B57" s="146"/>
      <c r="C57" s="146"/>
      <c r="D57" s="164"/>
      <c r="E57" s="167">
        <f>SUM(E55:E56)</f>
        <v>57379429.859999999</v>
      </c>
      <c r="F57" s="146"/>
      <c r="G57" s="149"/>
      <c r="H57" s="168">
        <f>SUM(H55:H56)</f>
        <v>35436651.710000001</v>
      </c>
      <c r="I57" s="168">
        <f>SUM(I55:I56)</f>
        <v>35436651.710000001</v>
      </c>
      <c r="J57" s="146"/>
      <c r="K57" s="146"/>
      <c r="L57" s="168">
        <f>+E57-H57</f>
        <v>21942778.149999999</v>
      </c>
      <c r="M57" s="150"/>
    </row>
    <row r="58" spans="1:13" ht="15.75" customHeight="1" x14ac:dyDescent="0.2">
      <c r="A58" s="146"/>
      <c r="B58" s="146"/>
      <c r="C58" s="146"/>
      <c r="D58" s="164"/>
      <c r="E58" s="164"/>
      <c r="F58" s="146"/>
      <c r="G58" s="149"/>
      <c r="H58" s="146"/>
      <c r="I58" s="146"/>
      <c r="J58" s="146"/>
      <c r="K58" s="146"/>
      <c r="L58" s="146"/>
      <c r="M58" s="150"/>
    </row>
    <row r="59" spans="1:13" ht="53.45" customHeight="1" x14ac:dyDescent="0.2">
      <c r="A59" s="146" t="s">
        <v>274</v>
      </c>
      <c r="B59" s="155" t="s">
        <v>275</v>
      </c>
      <c r="C59" s="146"/>
      <c r="D59" s="164">
        <v>110000000</v>
      </c>
      <c r="E59" s="164">
        <v>120471106.59999999</v>
      </c>
      <c r="F59" s="152" t="s">
        <v>261</v>
      </c>
      <c r="G59" s="149" t="s">
        <v>146</v>
      </c>
      <c r="H59" s="164">
        <v>87918532.989999995</v>
      </c>
      <c r="I59" s="165">
        <v>87919132.989999995</v>
      </c>
      <c r="J59" s="146"/>
      <c r="K59" s="146"/>
      <c r="L59" s="146"/>
      <c r="M59" s="150"/>
    </row>
    <row r="60" spans="1:13" ht="15.75" customHeight="1" x14ac:dyDescent="0.2">
      <c r="A60" s="146"/>
      <c r="B60" s="146"/>
      <c r="C60" s="146"/>
      <c r="D60" s="164"/>
      <c r="E60" s="164"/>
      <c r="F60" s="146"/>
      <c r="G60" s="149" t="s">
        <v>147</v>
      </c>
      <c r="H60" s="164">
        <v>51198.36</v>
      </c>
      <c r="I60" s="165">
        <f>+H60</f>
        <v>51198.36</v>
      </c>
      <c r="J60" s="146"/>
      <c r="K60" s="146"/>
      <c r="L60" s="146"/>
      <c r="M60" s="150"/>
    </row>
    <row r="61" spans="1:13" ht="15.75" customHeight="1" x14ac:dyDescent="0.2">
      <c r="A61" s="146"/>
      <c r="B61" s="146"/>
      <c r="C61" s="146"/>
      <c r="D61" s="164"/>
      <c r="E61" s="164"/>
      <c r="F61" s="146"/>
      <c r="G61" s="149"/>
      <c r="H61" s="146"/>
      <c r="I61" s="146"/>
      <c r="J61" s="146"/>
      <c r="K61" s="146"/>
      <c r="L61" s="146"/>
      <c r="M61" s="150"/>
    </row>
    <row r="62" spans="1:13" ht="49.15" customHeight="1" x14ac:dyDescent="0.2">
      <c r="A62" s="146"/>
      <c r="B62" s="146"/>
      <c r="C62" s="146"/>
      <c r="D62" s="164"/>
      <c r="E62" s="164"/>
      <c r="F62" s="155" t="s">
        <v>269</v>
      </c>
      <c r="G62" s="149" t="s">
        <v>146</v>
      </c>
      <c r="H62" s="164">
        <v>3000000</v>
      </c>
      <c r="I62" s="146"/>
      <c r="J62" s="165">
        <f>+H62</f>
        <v>3000000</v>
      </c>
      <c r="K62" s="146"/>
      <c r="L62" s="146"/>
      <c r="M62" s="150"/>
    </row>
    <row r="63" spans="1:13" ht="15.75" customHeight="1" x14ac:dyDescent="0.2">
      <c r="A63" s="146"/>
      <c r="B63" s="146"/>
      <c r="C63" s="146"/>
      <c r="D63" s="164"/>
      <c r="E63" s="164"/>
      <c r="F63" s="146"/>
      <c r="G63" s="149"/>
      <c r="H63" s="146"/>
      <c r="I63" s="146"/>
      <c r="J63" s="146"/>
      <c r="K63" s="146"/>
      <c r="L63" s="146"/>
      <c r="M63" s="150"/>
    </row>
    <row r="64" spans="1:13" ht="15.75" customHeight="1" x14ac:dyDescent="0.2">
      <c r="A64" s="146"/>
      <c r="B64" s="146"/>
      <c r="C64" s="146"/>
      <c r="D64" s="164"/>
      <c r="E64" s="167">
        <f>SUM(E59:E63)</f>
        <v>120471106.59999999</v>
      </c>
      <c r="F64" s="146"/>
      <c r="G64" s="149"/>
      <c r="H64" s="168">
        <f>SUM(H59:H63)</f>
        <v>90969731.349999994</v>
      </c>
      <c r="I64" s="168">
        <f>SUM(I59:I63)</f>
        <v>87970331.349999994</v>
      </c>
      <c r="J64" s="167">
        <f>SUM(J59:J63)</f>
        <v>3000000</v>
      </c>
      <c r="K64" s="146"/>
      <c r="L64" s="168">
        <f>+E64-H64</f>
        <v>29501375.25</v>
      </c>
      <c r="M64" s="150"/>
    </row>
    <row r="65" spans="1:13" ht="15.75" customHeight="1" x14ac:dyDescent="0.2">
      <c r="A65" s="146"/>
      <c r="B65" s="146"/>
      <c r="C65" s="146"/>
      <c r="D65" s="164"/>
      <c r="E65" s="164"/>
      <c r="F65" s="146"/>
      <c r="G65" s="149"/>
      <c r="H65" s="146"/>
      <c r="I65" s="146"/>
      <c r="J65" s="146"/>
      <c r="K65" s="146"/>
      <c r="L65" s="146"/>
      <c r="M65" s="150"/>
    </row>
    <row r="66" spans="1:13" s="160" customFormat="1" ht="42.6" customHeight="1" x14ac:dyDescent="0.2">
      <c r="A66" s="155" t="s">
        <v>276</v>
      </c>
      <c r="B66" s="155" t="s">
        <v>277</v>
      </c>
      <c r="C66" s="155"/>
      <c r="D66" s="157">
        <v>130000000</v>
      </c>
      <c r="E66" s="157">
        <v>200614458</v>
      </c>
      <c r="F66" s="152" t="s">
        <v>261</v>
      </c>
      <c r="G66" s="149" t="s">
        <v>146</v>
      </c>
      <c r="H66" s="157">
        <v>130000000</v>
      </c>
      <c r="I66" s="169">
        <f>+H66</f>
        <v>130000000</v>
      </c>
      <c r="J66" s="155"/>
      <c r="K66" s="155"/>
      <c r="L66" s="155"/>
      <c r="M66" s="159"/>
    </row>
    <row r="67" spans="1:13" ht="15.75" customHeight="1" x14ac:dyDescent="0.2">
      <c r="A67" s="146"/>
      <c r="B67" s="146"/>
      <c r="C67" s="146"/>
      <c r="D67" s="164"/>
      <c r="E67" s="146"/>
      <c r="F67" s="146"/>
      <c r="G67" s="149"/>
      <c r="H67" s="146"/>
      <c r="I67" s="146"/>
      <c r="J67" s="146"/>
      <c r="K67" s="146"/>
      <c r="L67" s="146"/>
      <c r="M67" s="150"/>
    </row>
    <row r="68" spans="1:13" ht="15.75" customHeight="1" x14ac:dyDescent="0.2">
      <c r="A68" s="146"/>
      <c r="B68" s="146"/>
      <c r="C68" s="146"/>
      <c r="D68" s="164"/>
      <c r="E68" s="168">
        <f>SUM(E66:E67)</f>
        <v>200614458</v>
      </c>
      <c r="F68" s="146"/>
      <c r="G68" s="149"/>
      <c r="H68" s="168">
        <f>SUM(H66:H67)</f>
        <v>130000000</v>
      </c>
      <c r="I68" s="168">
        <f>SUM(I66:I67)</f>
        <v>130000000</v>
      </c>
      <c r="J68" s="146"/>
      <c r="K68" s="146"/>
      <c r="L68" s="168">
        <f>+E68-H68</f>
        <v>70614458</v>
      </c>
      <c r="M68" s="150"/>
    </row>
    <row r="69" spans="1:13" ht="15.75" customHeight="1" x14ac:dyDescent="0.2">
      <c r="A69" s="146"/>
      <c r="B69" s="146"/>
      <c r="C69" s="146"/>
      <c r="D69" s="164"/>
      <c r="E69" s="146"/>
      <c r="F69" s="146"/>
      <c r="G69" s="149"/>
      <c r="H69" s="146"/>
      <c r="I69" s="146"/>
      <c r="J69" s="146"/>
      <c r="K69" s="146"/>
      <c r="L69" s="146"/>
      <c r="M69" s="150"/>
    </row>
    <row r="70" spans="1:13" ht="15.75" customHeight="1" x14ac:dyDescent="0.2">
      <c r="A70" s="146" t="s">
        <v>278</v>
      </c>
      <c r="B70" s="146" t="s">
        <v>279</v>
      </c>
      <c r="C70" s="146"/>
      <c r="D70" s="164">
        <v>1000000</v>
      </c>
      <c r="E70" s="164">
        <v>0</v>
      </c>
      <c r="F70" s="146"/>
      <c r="G70" s="149"/>
      <c r="H70" s="146"/>
      <c r="I70" s="146"/>
      <c r="J70" s="146"/>
      <c r="K70" s="146"/>
      <c r="L70" s="146"/>
      <c r="M70" s="150"/>
    </row>
    <row r="71" spans="1:13" ht="15.75" customHeight="1" x14ac:dyDescent="0.2">
      <c r="A71" s="146"/>
      <c r="B71" s="146"/>
      <c r="C71" s="146"/>
      <c r="D71" s="164"/>
      <c r="E71" s="164"/>
      <c r="F71" s="146"/>
      <c r="G71" s="149"/>
      <c r="H71" s="164"/>
      <c r="I71" s="146"/>
      <c r="J71" s="146"/>
      <c r="K71" s="146"/>
      <c r="L71" s="146"/>
      <c r="M71" s="150"/>
    </row>
    <row r="72" spans="1:13" ht="15.75" customHeight="1" x14ac:dyDescent="0.2">
      <c r="A72" s="146"/>
      <c r="B72" s="146"/>
      <c r="C72" s="146"/>
      <c r="D72" s="164"/>
      <c r="E72" s="164"/>
      <c r="F72" s="146"/>
      <c r="G72" s="149"/>
      <c r="H72" s="164"/>
      <c r="I72" s="146"/>
      <c r="J72" s="146"/>
      <c r="K72" s="146"/>
      <c r="L72" s="146"/>
      <c r="M72" s="150"/>
    </row>
    <row r="73" spans="1:13" ht="51" customHeight="1" x14ac:dyDescent="0.2">
      <c r="A73" s="146" t="s">
        <v>280</v>
      </c>
      <c r="B73" s="146" t="s">
        <v>281</v>
      </c>
      <c r="C73" s="146"/>
      <c r="D73" s="164">
        <v>50000000</v>
      </c>
      <c r="E73" s="164">
        <v>75183747.549999997</v>
      </c>
      <c r="F73" s="152" t="s">
        <v>261</v>
      </c>
      <c r="G73" s="149" t="s">
        <v>146</v>
      </c>
      <c r="H73" s="164">
        <v>45512098.299999997</v>
      </c>
      <c r="I73" s="165">
        <f>+H73</f>
        <v>45512098.299999997</v>
      </c>
      <c r="J73" s="146"/>
      <c r="K73" s="146"/>
      <c r="L73" s="146"/>
      <c r="M73" s="150"/>
    </row>
    <row r="74" spans="1:13" ht="15.75" customHeight="1" x14ac:dyDescent="0.2">
      <c r="A74" s="146"/>
      <c r="B74" s="146"/>
      <c r="C74" s="146"/>
      <c r="D74" s="164"/>
      <c r="E74" s="164"/>
      <c r="F74" s="146"/>
      <c r="G74" s="149" t="s">
        <v>147</v>
      </c>
      <c r="H74" s="164">
        <v>90000</v>
      </c>
      <c r="I74" s="165">
        <f>+H74</f>
        <v>90000</v>
      </c>
      <c r="J74" s="146"/>
      <c r="K74" s="146"/>
      <c r="L74" s="146"/>
      <c r="M74" s="150"/>
    </row>
    <row r="75" spans="1:13" ht="15.75" customHeight="1" x14ac:dyDescent="0.2">
      <c r="A75" s="146"/>
      <c r="B75" s="146"/>
      <c r="C75" s="146"/>
      <c r="D75" s="164"/>
      <c r="E75" s="164"/>
      <c r="F75" s="146"/>
      <c r="G75" s="149"/>
      <c r="H75" s="164"/>
      <c r="I75" s="146"/>
      <c r="J75" s="146"/>
      <c r="K75" s="146"/>
      <c r="L75" s="146"/>
      <c r="M75" s="150"/>
    </row>
    <row r="76" spans="1:13" ht="15.75" customHeight="1" x14ac:dyDescent="0.2">
      <c r="A76" s="146"/>
      <c r="B76" s="146"/>
      <c r="C76" s="146"/>
      <c r="D76" s="164"/>
      <c r="E76" s="167">
        <f>SUM(E73:E75)</f>
        <v>75183747.549999997</v>
      </c>
      <c r="F76" s="146"/>
      <c r="G76" s="149"/>
      <c r="H76" s="167">
        <f>SUM(H73:H75)</f>
        <v>45602098.299999997</v>
      </c>
      <c r="I76" s="168">
        <f>SUM(I73:I75)</f>
        <v>45602098.299999997</v>
      </c>
      <c r="J76" s="146"/>
      <c r="K76" s="146"/>
      <c r="L76" s="168">
        <f>+E76-H76</f>
        <v>29581649.25</v>
      </c>
      <c r="M76" s="150"/>
    </row>
    <row r="77" spans="1:13" ht="15.75" customHeight="1" x14ac:dyDescent="0.2">
      <c r="A77" s="146"/>
      <c r="B77" s="146"/>
      <c r="C77" s="146"/>
      <c r="D77" s="164"/>
      <c r="E77" s="164"/>
      <c r="F77" s="146"/>
      <c r="G77" s="149"/>
      <c r="H77" s="164"/>
      <c r="I77" s="146"/>
      <c r="J77" s="146"/>
      <c r="K77" s="146"/>
      <c r="L77" s="146"/>
      <c r="M77" s="150"/>
    </row>
    <row r="78" spans="1:13" ht="50.45" customHeight="1" x14ac:dyDescent="0.2">
      <c r="A78" s="146" t="s">
        <v>282</v>
      </c>
      <c r="B78" s="146" t="s">
        <v>29</v>
      </c>
      <c r="C78" s="146"/>
      <c r="D78" s="164">
        <v>1500000000</v>
      </c>
      <c r="E78" s="164">
        <v>1540850261.5599999</v>
      </c>
      <c r="F78" s="152" t="s">
        <v>261</v>
      </c>
      <c r="G78" s="149" t="s">
        <v>145</v>
      </c>
      <c r="H78" s="164">
        <v>1304870586.2</v>
      </c>
      <c r="I78" s="165">
        <f>+H78</f>
        <v>1304870586.2</v>
      </c>
      <c r="J78" s="146"/>
      <c r="K78" s="146"/>
      <c r="L78" s="146"/>
      <c r="M78" s="150"/>
    </row>
    <row r="79" spans="1:13" ht="15.75" customHeight="1" x14ac:dyDescent="0.2">
      <c r="A79" s="146"/>
      <c r="B79" s="146"/>
      <c r="C79" s="146"/>
      <c r="D79" s="164"/>
      <c r="E79" s="146"/>
      <c r="F79" s="146"/>
      <c r="G79" s="149" t="s">
        <v>147</v>
      </c>
      <c r="H79" s="164">
        <v>328609.28999999998</v>
      </c>
      <c r="I79" s="165">
        <f t="shared" ref="I79:I80" si="7">+H79</f>
        <v>328609.28999999998</v>
      </c>
      <c r="J79" s="146"/>
      <c r="K79" s="146"/>
      <c r="L79" s="146"/>
      <c r="M79" s="150"/>
    </row>
    <row r="80" spans="1:13" ht="15.75" customHeight="1" x14ac:dyDescent="0.2">
      <c r="A80" s="146"/>
      <c r="B80" s="146"/>
      <c r="C80" s="146"/>
      <c r="D80" s="164"/>
      <c r="E80" s="146"/>
      <c r="F80" s="146"/>
      <c r="G80" s="149" t="s">
        <v>150</v>
      </c>
      <c r="H80" s="164">
        <v>390000</v>
      </c>
      <c r="I80" s="165">
        <f t="shared" si="7"/>
        <v>390000</v>
      </c>
      <c r="J80" s="146"/>
      <c r="K80" s="146"/>
      <c r="L80" s="146"/>
      <c r="M80" s="150"/>
    </row>
    <row r="81" spans="1:13" ht="15.75" customHeight="1" x14ac:dyDescent="0.2">
      <c r="A81" s="146"/>
      <c r="B81" s="146"/>
      <c r="C81" s="146"/>
      <c r="D81" s="164"/>
      <c r="E81" s="146"/>
      <c r="F81" s="146"/>
      <c r="G81" s="149"/>
      <c r="H81" s="164"/>
      <c r="I81" s="146"/>
      <c r="J81" s="146"/>
      <c r="K81" s="146"/>
      <c r="L81" s="146"/>
      <c r="M81" s="150"/>
    </row>
    <row r="82" spans="1:13" ht="61.15" customHeight="1" x14ac:dyDescent="0.2">
      <c r="A82" s="146"/>
      <c r="B82" s="146"/>
      <c r="C82" s="146"/>
      <c r="D82" s="164"/>
      <c r="E82" s="146"/>
      <c r="F82" s="152" t="s">
        <v>262</v>
      </c>
      <c r="G82" s="149" t="s">
        <v>151</v>
      </c>
      <c r="H82" s="164">
        <v>990421.39</v>
      </c>
      <c r="I82" s="165">
        <f>+H82</f>
        <v>990421.39</v>
      </c>
      <c r="J82" s="146"/>
      <c r="K82" s="146"/>
      <c r="L82" s="146"/>
      <c r="M82" s="150"/>
    </row>
    <row r="83" spans="1:13" ht="15.75" customHeight="1" x14ac:dyDescent="0.2">
      <c r="A83" s="146"/>
      <c r="B83" s="146"/>
      <c r="C83" s="146"/>
      <c r="D83" s="164"/>
      <c r="E83" s="146"/>
      <c r="F83" s="146"/>
      <c r="G83" s="149"/>
      <c r="H83" s="164"/>
      <c r="I83" s="146"/>
      <c r="J83" s="146"/>
      <c r="K83" s="146"/>
      <c r="L83" s="146"/>
      <c r="M83" s="150"/>
    </row>
    <row r="84" spans="1:13" ht="68.45" customHeight="1" x14ac:dyDescent="0.2">
      <c r="A84" s="146"/>
      <c r="B84" s="146"/>
      <c r="C84" s="146"/>
      <c r="D84" s="164"/>
      <c r="E84" s="146"/>
      <c r="F84" s="155" t="s">
        <v>263</v>
      </c>
      <c r="G84" s="149" t="s">
        <v>146</v>
      </c>
      <c r="H84" s="164">
        <v>700000</v>
      </c>
      <c r="I84" s="165">
        <f>+H84</f>
        <v>700000</v>
      </c>
      <c r="J84" s="146"/>
      <c r="K84" s="146"/>
      <c r="L84" s="146"/>
      <c r="M84" s="150"/>
    </row>
    <row r="85" spans="1:13" ht="15.75" customHeight="1" x14ac:dyDescent="0.2">
      <c r="A85" s="146"/>
      <c r="B85" s="146"/>
      <c r="C85" s="146"/>
      <c r="D85" s="164"/>
      <c r="E85" s="146"/>
      <c r="F85" s="146"/>
      <c r="G85" s="149" t="s">
        <v>147</v>
      </c>
      <c r="H85" s="164">
        <v>3898372.58</v>
      </c>
      <c r="I85" s="165">
        <f>+H85</f>
        <v>3898372.58</v>
      </c>
      <c r="J85" s="146"/>
      <c r="K85" s="146"/>
      <c r="L85" s="146"/>
      <c r="M85" s="150"/>
    </row>
    <row r="86" spans="1:13" ht="15.75" customHeight="1" x14ac:dyDescent="0.2">
      <c r="A86" s="146"/>
      <c r="B86" s="146"/>
      <c r="C86" s="146"/>
      <c r="D86" s="164"/>
      <c r="E86" s="146"/>
      <c r="F86" s="146"/>
      <c r="G86" s="149"/>
      <c r="H86" s="164"/>
      <c r="I86" s="146"/>
      <c r="J86" s="146"/>
      <c r="K86" s="146"/>
      <c r="L86" s="146"/>
      <c r="M86" s="150"/>
    </row>
    <row r="87" spans="1:13" s="160" customFormat="1" ht="63.6" customHeight="1" x14ac:dyDescent="0.2">
      <c r="A87" s="155"/>
      <c r="B87" s="155"/>
      <c r="C87" s="155"/>
      <c r="D87" s="157"/>
      <c r="E87" s="155"/>
      <c r="F87" s="155" t="s">
        <v>264</v>
      </c>
      <c r="G87" s="149" t="s">
        <v>146</v>
      </c>
      <c r="H87" s="157">
        <v>3979578.61</v>
      </c>
      <c r="I87" s="169">
        <f>+H87</f>
        <v>3979578.61</v>
      </c>
      <c r="J87" s="155"/>
      <c r="K87" s="155"/>
      <c r="L87" s="155"/>
      <c r="M87" s="159"/>
    </row>
    <row r="88" spans="1:13" ht="15.75" customHeight="1" x14ac:dyDescent="0.2">
      <c r="A88" s="146"/>
      <c r="B88" s="146"/>
      <c r="C88" s="146"/>
      <c r="D88" s="164"/>
      <c r="E88" s="146"/>
      <c r="F88" s="146"/>
      <c r="G88" s="149"/>
      <c r="H88" s="164"/>
      <c r="I88" s="146"/>
      <c r="J88" s="146"/>
      <c r="K88" s="146"/>
      <c r="L88" s="146"/>
      <c r="M88" s="150"/>
    </row>
    <row r="89" spans="1:13" s="160" customFormat="1" ht="62.45" customHeight="1" x14ac:dyDescent="0.2">
      <c r="A89" s="155"/>
      <c r="B89" s="155"/>
      <c r="C89" s="155"/>
      <c r="D89" s="157"/>
      <c r="E89" s="155"/>
      <c r="F89" s="155" t="s">
        <v>265</v>
      </c>
      <c r="G89" s="149" t="s">
        <v>151</v>
      </c>
      <c r="H89" s="157">
        <v>10000000</v>
      </c>
      <c r="I89" s="169">
        <f>+H89</f>
        <v>10000000</v>
      </c>
      <c r="J89" s="155"/>
      <c r="K89" s="155"/>
      <c r="L89" s="155"/>
      <c r="M89" s="159"/>
    </row>
    <row r="90" spans="1:13" ht="15.75" customHeight="1" x14ac:dyDescent="0.2">
      <c r="A90" s="146"/>
      <c r="B90" s="146"/>
      <c r="C90" s="146"/>
      <c r="D90" s="164"/>
      <c r="E90" s="146"/>
      <c r="F90" s="146"/>
      <c r="G90" s="149"/>
      <c r="H90" s="164"/>
      <c r="I90" s="146"/>
      <c r="J90" s="146"/>
      <c r="K90" s="146"/>
      <c r="L90" s="146"/>
      <c r="M90" s="150"/>
    </row>
    <row r="91" spans="1:13" ht="34.9" customHeight="1" x14ac:dyDescent="0.2">
      <c r="A91" s="146"/>
      <c r="B91" s="146"/>
      <c r="C91" s="146"/>
      <c r="D91" s="164"/>
      <c r="E91" s="146"/>
      <c r="F91" s="155" t="s">
        <v>269</v>
      </c>
      <c r="G91" s="149" t="s">
        <v>147</v>
      </c>
      <c r="H91" s="164">
        <v>9265509.3900000006</v>
      </c>
      <c r="I91" s="146"/>
      <c r="J91" s="165">
        <f>+H91</f>
        <v>9265509.3900000006</v>
      </c>
      <c r="K91" s="146"/>
      <c r="L91" s="146"/>
      <c r="M91" s="150"/>
    </row>
    <row r="92" spans="1:13" ht="15.75" customHeight="1" x14ac:dyDescent="0.2">
      <c r="A92" s="146"/>
      <c r="B92" s="146"/>
      <c r="C92" s="146"/>
      <c r="D92" s="164"/>
      <c r="E92" s="146"/>
      <c r="F92" s="146"/>
      <c r="G92" s="149" t="s">
        <v>150</v>
      </c>
      <c r="H92" s="164">
        <v>5200000</v>
      </c>
      <c r="I92" s="146"/>
      <c r="J92" s="165">
        <f>+H92</f>
        <v>5200000</v>
      </c>
      <c r="K92" s="146"/>
      <c r="L92" s="146"/>
      <c r="M92" s="150"/>
    </row>
    <row r="93" spans="1:13" ht="15.75" customHeight="1" x14ac:dyDescent="0.2">
      <c r="A93" s="146"/>
      <c r="B93" s="146"/>
      <c r="C93" s="146"/>
      <c r="D93" s="164"/>
      <c r="E93" s="146"/>
      <c r="F93" s="146"/>
      <c r="G93" s="149"/>
      <c r="H93" s="164"/>
      <c r="I93" s="146"/>
      <c r="J93" s="146"/>
      <c r="K93" s="146"/>
      <c r="L93" s="146"/>
      <c r="M93" s="150"/>
    </row>
    <row r="94" spans="1:13" ht="34.9" customHeight="1" x14ac:dyDescent="0.2">
      <c r="A94" s="146"/>
      <c r="B94" s="146"/>
      <c r="C94" s="146"/>
      <c r="D94" s="164"/>
      <c r="E94" s="146"/>
      <c r="F94" s="155" t="s">
        <v>271</v>
      </c>
      <c r="G94" s="149" t="s">
        <v>146</v>
      </c>
      <c r="H94" s="164">
        <v>4600000</v>
      </c>
      <c r="I94" s="146"/>
      <c r="J94" s="165">
        <f>+H94</f>
        <v>4600000</v>
      </c>
      <c r="K94" s="146"/>
      <c r="L94" s="146"/>
      <c r="M94" s="150"/>
    </row>
    <row r="95" spans="1:13" ht="15.75" customHeight="1" x14ac:dyDescent="0.2">
      <c r="A95" s="146"/>
      <c r="B95" s="146"/>
      <c r="C95" s="146"/>
      <c r="D95" s="164"/>
      <c r="E95" s="146"/>
      <c r="F95" s="146"/>
      <c r="G95" s="149"/>
      <c r="H95" s="164"/>
      <c r="I95" s="146"/>
      <c r="J95" s="146"/>
      <c r="K95" s="146"/>
      <c r="L95" s="146"/>
      <c r="M95" s="150"/>
    </row>
    <row r="96" spans="1:13" ht="15.75" customHeight="1" x14ac:dyDescent="0.2">
      <c r="A96" s="146"/>
      <c r="B96" s="146"/>
      <c r="C96" s="146"/>
      <c r="D96" s="164"/>
      <c r="E96" s="168">
        <f>SUM(E78:E95)</f>
        <v>1540850261.5599999</v>
      </c>
      <c r="F96" s="146"/>
      <c r="G96" s="149"/>
      <c r="H96" s="167">
        <f>SUM(H78:H95)</f>
        <v>1344223077.46</v>
      </c>
      <c r="I96" s="167">
        <f t="shared" ref="I96:J96" si="8">SUM(I78:I95)</f>
        <v>1325157568.0699999</v>
      </c>
      <c r="J96" s="167">
        <f t="shared" si="8"/>
        <v>19065509.390000001</v>
      </c>
      <c r="K96" s="146"/>
      <c r="L96" s="168">
        <f>+E96-H96</f>
        <v>196627184.0999999</v>
      </c>
      <c r="M96" s="150"/>
    </row>
    <row r="97" spans="1:13" ht="15.75" customHeight="1" x14ac:dyDescent="0.2">
      <c r="A97" s="146"/>
      <c r="B97" s="146"/>
      <c r="C97" s="146"/>
      <c r="D97" s="164"/>
      <c r="E97" s="146"/>
      <c r="F97" s="146"/>
      <c r="G97" s="149"/>
      <c r="H97" s="164"/>
      <c r="I97" s="146"/>
      <c r="J97" s="146"/>
      <c r="K97" s="146"/>
      <c r="L97" s="146"/>
      <c r="M97" s="150"/>
    </row>
    <row r="98" spans="1:13" s="160" customFormat="1" ht="58.15" customHeight="1" x14ac:dyDescent="0.2">
      <c r="A98" s="155" t="s">
        <v>283</v>
      </c>
      <c r="B98" s="155" t="s">
        <v>284</v>
      </c>
      <c r="C98" s="155"/>
      <c r="D98" s="157">
        <v>115000000</v>
      </c>
      <c r="E98" s="157">
        <v>144321922.72</v>
      </c>
      <c r="F98" s="152" t="s">
        <v>261</v>
      </c>
      <c r="G98" s="149" t="s">
        <v>146</v>
      </c>
      <c r="H98" s="157">
        <v>74796115.680000007</v>
      </c>
      <c r="I98" s="169">
        <f>+H98</f>
        <v>74796115.680000007</v>
      </c>
      <c r="J98" s="155"/>
      <c r="K98" s="155"/>
      <c r="L98" s="155"/>
      <c r="M98" s="159"/>
    </row>
    <row r="99" spans="1:13" ht="15.75" customHeight="1" x14ac:dyDescent="0.2">
      <c r="A99" s="146"/>
      <c r="B99" s="146"/>
      <c r="C99" s="146"/>
      <c r="D99" s="164"/>
      <c r="E99" s="164"/>
      <c r="F99" s="146"/>
      <c r="G99" s="149"/>
      <c r="H99" s="146"/>
      <c r="I99" s="146"/>
      <c r="J99" s="146"/>
      <c r="K99" s="146"/>
      <c r="L99" s="146"/>
      <c r="M99" s="150"/>
    </row>
    <row r="100" spans="1:13" ht="55.15" customHeight="1" x14ac:dyDescent="0.2">
      <c r="A100" s="146"/>
      <c r="B100" s="146"/>
      <c r="C100" s="146"/>
      <c r="D100" s="164"/>
      <c r="E100" s="164"/>
      <c r="F100" s="152" t="s">
        <v>262</v>
      </c>
      <c r="G100" s="149" t="s">
        <v>151</v>
      </c>
      <c r="H100" s="164">
        <v>4212259.08</v>
      </c>
      <c r="I100" s="165">
        <f>+H100</f>
        <v>4212259.08</v>
      </c>
      <c r="J100" s="146"/>
      <c r="K100" s="146"/>
      <c r="L100" s="146"/>
      <c r="M100" s="150"/>
    </row>
    <row r="101" spans="1:13" ht="15.75" customHeight="1" x14ac:dyDescent="0.2">
      <c r="A101" s="146"/>
      <c r="B101" s="146"/>
      <c r="C101" s="146"/>
      <c r="D101" s="164"/>
      <c r="E101" s="164"/>
      <c r="F101" s="146"/>
      <c r="G101" s="149"/>
      <c r="H101" s="146"/>
      <c r="I101" s="146"/>
      <c r="J101" s="146"/>
      <c r="K101" s="146"/>
      <c r="L101" s="146"/>
      <c r="M101" s="150"/>
    </row>
    <row r="102" spans="1:13" ht="34.9" customHeight="1" x14ac:dyDescent="0.2">
      <c r="A102" s="146"/>
      <c r="B102" s="146"/>
      <c r="C102" s="146"/>
      <c r="D102" s="164"/>
      <c r="E102" s="164"/>
      <c r="F102" s="155" t="s">
        <v>269</v>
      </c>
      <c r="G102" s="149" t="s">
        <v>146</v>
      </c>
      <c r="H102" s="164">
        <v>17000000</v>
      </c>
      <c r="I102" s="146"/>
      <c r="J102" s="165">
        <f>+H102</f>
        <v>17000000</v>
      </c>
      <c r="K102" s="146"/>
      <c r="L102" s="146"/>
      <c r="M102" s="150"/>
    </row>
    <row r="103" spans="1:13" ht="15.75" customHeight="1" x14ac:dyDescent="0.2">
      <c r="A103" s="146"/>
      <c r="B103" s="146"/>
      <c r="C103" s="146"/>
      <c r="D103" s="164"/>
      <c r="E103" s="164"/>
      <c r="F103" s="146"/>
      <c r="G103" s="149"/>
      <c r="H103" s="146"/>
      <c r="I103" s="146"/>
      <c r="J103" s="146"/>
      <c r="K103" s="146"/>
      <c r="L103" s="146"/>
      <c r="M103" s="150"/>
    </row>
    <row r="104" spans="1:13" ht="15.75" customHeight="1" x14ac:dyDescent="0.2">
      <c r="A104" s="146"/>
      <c r="B104" s="146"/>
      <c r="C104" s="146"/>
      <c r="D104" s="164"/>
      <c r="E104" s="167">
        <f>SUM(E98:E103)</f>
        <v>144321922.72</v>
      </c>
      <c r="F104" s="146"/>
      <c r="G104" s="149"/>
      <c r="H104" s="168">
        <f>SUM(H98:H103)</f>
        <v>96008374.760000005</v>
      </c>
      <c r="I104" s="168">
        <f>SUM(I98:I103)</f>
        <v>79008374.760000005</v>
      </c>
      <c r="J104" s="167">
        <f>SUM(J98:J103)</f>
        <v>17000000</v>
      </c>
      <c r="K104" s="146"/>
      <c r="L104" s="168">
        <f>+E104-H104</f>
        <v>48313547.959999993</v>
      </c>
      <c r="M104" s="150"/>
    </row>
    <row r="105" spans="1:13" ht="15.75" customHeight="1" x14ac:dyDescent="0.2">
      <c r="A105" s="146"/>
      <c r="B105" s="146"/>
      <c r="C105" s="146"/>
      <c r="D105" s="164"/>
      <c r="E105" s="164"/>
      <c r="F105" s="146"/>
      <c r="G105" s="149"/>
      <c r="H105" s="146"/>
      <c r="I105" s="165"/>
      <c r="J105" s="164"/>
      <c r="K105" s="146"/>
      <c r="L105" s="146"/>
      <c r="M105" s="150"/>
    </row>
    <row r="106" spans="1:13" s="160" customFormat="1" ht="48.6" customHeight="1" x14ac:dyDescent="0.2">
      <c r="A106" s="155" t="s">
        <v>285</v>
      </c>
      <c r="B106" s="155" t="s">
        <v>286</v>
      </c>
      <c r="C106" s="155"/>
      <c r="D106" s="157">
        <v>40000000</v>
      </c>
      <c r="E106" s="157">
        <v>63427277.979999997</v>
      </c>
      <c r="F106" s="152" t="s">
        <v>261</v>
      </c>
      <c r="G106" s="149" t="s">
        <v>145</v>
      </c>
      <c r="H106" s="157">
        <v>13440611.76</v>
      </c>
      <c r="I106" s="169">
        <f>+H106</f>
        <v>13440611.76</v>
      </c>
      <c r="J106" s="155"/>
      <c r="K106" s="155"/>
      <c r="L106" s="155"/>
      <c r="M106" s="159"/>
    </row>
    <row r="107" spans="1:13" ht="15.75" customHeight="1" x14ac:dyDescent="0.2">
      <c r="A107" s="146"/>
      <c r="B107" s="146"/>
      <c r="C107" s="146"/>
      <c r="D107" s="164"/>
      <c r="E107" s="164"/>
      <c r="F107" s="146"/>
      <c r="G107" s="149" t="s">
        <v>150</v>
      </c>
      <c r="H107" s="164">
        <v>2800000</v>
      </c>
      <c r="I107" s="146"/>
      <c r="J107" s="165">
        <f>+H107</f>
        <v>2800000</v>
      </c>
      <c r="K107" s="146"/>
      <c r="L107" s="146"/>
      <c r="M107" s="150"/>
    </row>
    <row r="108" spans="1:13" ht="15.75" customHeight="1" x14ac:dyDescent="0.2">
      <c r="A108" s="146"/>
      <c r="B108" s="146"/>
      <c r="C108" s="146"/>
      <c r="D108" s="164"/>
      <c r="E108" s="164"/>
      <c r="F108" s="146"/>
      <c r="G108" s="149"/>
      <c r="H108" s="164"/>
      <c r="I108" s="146"/>
      <c r="J108" s="146"/>
      <c r="K108" s="146"/>
      <c r="L108" s="146"/>
      <c r="M108" s="150"/>
    </row>
    <row r="109" spans="1:13" ht="55.9" customHeight="1" x14ac:dyDescent="0.2">
      <c r="A109" s="146"/>
      <c r="B109" s="146"/>
      <c r="C109" s="146"/>
      <c r="D109" s="164"/>
      <c r="E109" s="164"/>
      <c r="F109" s="152" t="s">
        <v>262</v>
      </c>
      <c r="G109" s="149" t="s">
        <v>151</v>
      </c>
      <c r="H109" s="164">
        <v>1538461.8</v>
      </c>
      <c r="I109" s="165">
        <f>+H109</f>
        <v>1538461.8</v>
      </c>
      <c r="J109" s="146"/>
      <c r="K109" s="146"/>
      <c r="L109" s="146"/>
      <c r="M109" s="150"/>
    </row>
    <row r="110" spans="1:13" ht="15.75" customHeight="1" x14ac:dyDescent="0.2">
      <c r="A110" s="146"/>
      <c r="B110" s="146"/>
      <c r="C110" s="146"/>
      <c r="D110" s="164"/>
      <c r="E110" s="164"/>
      <c r="F110" s="146"/>
      <c r="G110" s="149"/>
      <c r="H110" s="164"/>
      <c r="I110" s="146"/>
      <c r="J110" s="146"/>
      <c r="K110" s="146"/>
      <c r="L110" s="146"/>
      <c r="M110" s="150"/>
    </row>
    <row r="111" spans="1:13" ht="37.9" customHeight="1" x14ac:dyDescent="0.2">
      <c r="A111" s="146"/>
      <c r="B111" s="146"/>
      <c r="C111" s="146"/>
      <c r="D111" s="164"/>
      <c r="E111" s="164"/>
      <c r="F111" s="155" t="s">
        <v>271</v>
      </c>
      <c r="G111" s="149" t="s">
        <v>146</v>
      </c>
      <c r="H111" s="164">
        <v>8600000</v>
      </c>
      <c r="I111" s="146"/>
      <c r="J111" s="165">
        <f>+H111</f>
        <v>8600000</v>
      </c>
      <c r="K111" s="146"/>
      <c r="L111" s="146"/>
      <c r="M111" s="150"/>
    </row>
    <row r="112" spans="1:13" ht="15.75" customHeight="1" x14ac:dyDescent="0.2">
      <c r="A112" s="146"/>
      <c r="B112" s="146"/>
      <c r="C112" s="146"/>
      <c r="D112" s="164"/>
      <c r="E112" s="164"/>
      <c r="F112" s="146"/>
      <c r="G112" s="149"/>
      <c r="H112" s="164"/>
      <c r="I112" s="146"/>
      <c r="J112" s="146"/>
      <c r="K112" s="146"/>
      <c r="L112" s="146"/>
      <c r="M112" s="150"/>
    </row>
    <row r="113" spans="1:13" ht="15.75" customHeight="1" x14ac:dyDescent="0.2">
      <c r="A113" s="146"/>
      <c r="B113" s="146"/>
      <c r="C113" s="146"/>
      <c r="D113" s="164"/>
      <c r="E113" s="167">
        <f>SUM(E106:E112)</f>
        <v>63427277.979999997</v>
      </c>
      <c r="F113" s="146"/>
      <c r="G113" s="149"/>
      <c r="H113" s="167">
        <f>SUM(H106:H112)</f>
        <v>26379073.559999999</v>
      </c>
      <c r="I113" s="167">
        <f t="shared" ref="I113:J113" si="9">SUM(I106:I112)</f>
        <v>14979073.560000001</v>
      </c>
      <c r="J113" s="167">
        <f t="shared" si="9"/>
        <v>11400000</v>
      </c>
      <c r="K113" s="146"/>
      <c r="L113" s="168">
        <f>+E113-H113</f>
        <v>37048204.420000002</v>
      </c>
      <c r="M113" s="150"/>
    </row>
    <row r="114" spans="1:13" ht="15.75" customHeight="1" x14ac:dyDescent="0.2">
      <c r="A114" s="146"/>
      <c r="B114" s="146"/>
      <c r="C114" s="146"/>
      <c r="D114" s="164"/>
      <c r="E114" s="164"/>
      <c r="F114" s="146"/>
      <c r="G114" s="149"/>
      <c r="H114" s="164"/>
      <c r="I114" s="146"/>
      <c r="J114" s="146"/>
      <c r="K114" s="146"/>
      <c r="L114" s="146"/>
      <c r="M114" s="150"/>
    </row>
    <row r="115" spans="1:13" ht="58.15" customHeight="1" x14ac:dyDescent="0.2">
      <c r="A115" s="146" t="s">
        <v>287</v>
      </c>
      <c r="B115" s="146" t="s">
        <v>288</v>
      </c>
      <c r="C115" s="146"/>
      <c r="D115" s="164">
        <v>38000000</v>
      </c>
      <c r="E115" s="164">
        <v>33781498</v>
      </c>
      <c r="F115" s="152" t="s">
        <v>262</v>
      </c>
      <c r="G115" s="149" t="s">
        <v>151</v>
      </c>
      <c r="H115" s="164">
        <v>24347576.190000001</v>
      </c>
      <c r="I115" s="165">
        <f>+H115</f>
        <v>24347576.190000001</v>
      </c>
      <c r="J115" s="146"/>
      <c r="K115" s="146"/>
      <c r="L115" s="146"/>
      <c r="M115" s="150"/>
    </row>
    <row r="116" spans="1:13" ht="15.75" customHeight="1" x14ac:dyDescent="0.2">
      <c r="A116" s="146"/>
      <c r="B116" s="146"/>
      <c r="C116" s="146"/>
      <c r="D116" s="164"/>
      <c r="E116" s="146"/>
      <c r="F116" s="146"/>
      <c r="G116" s="149"/>
      <c r="H116" s="146"/>
      <c r="I116" s="146"/>
      <c r="J116" s="146"/>
      <c r="K116" s="146"/>
      <c r="L116" s="146"/>
      <c r="M116" s="150"/>
    </row>
    <row r="117" spans="1:13" ht="44.45" customHeight="1" x14ac:dyDescent="0.2">
      <c r="A117" s="146"/>
      <c r="B117" s="146"/>
      <c r="C117" s="146"/>
      <c r="D117" s="164"/>
      <c r="E117" s="146"/>
      <c r="F117" s="170" t="s">
        <v>289</v>
      </c>
      <c r="G117" s="149" t="s">
        <v>146</v>
      </c>
      <c r="H117" s="164">
        <v>6375000</v>
      </c>
      <c r="I117" s="165">
        <f>+H117</f>
        <v>6375000</v>
      </c>
      <c r="J117" s="146"/>
      <c r="K117" s="146"/>
      <c r="L117" s="146"/>
      <c r="M117" s="150"/>
    </row>
    <row r="118" spans="1:13" ht="15.75" customHeight="1" x14ac:dyDescent="0.2">
      <c r="A118" s="146"/>
      <c r="B118" s="146"/>
      <c r="C118" s="146"/>
      <c r="D118" s="164"/>
      <c r="E118" s="146"/>
      <c r="F118" s="146"/>
      <c r="G118" s="149" t="s">
        <v>147</v>
      </c>
      <c r="H118" s="164">
        <v>1991296.26</v>
      </c>
      <c r="I118" s="165">
        <f>+H118</f>
        <v>1991296.26</v>
      </c>
      <c r="J118" s="146"/>
      <c r="K118" s="146"/>
      <c r="L118" s="146"/>
      <c r="M118" s="150"/>
    </row>
    <row r="119" spans="1:13" ht="15.75" customHeight="1" x14ac:dyDescent="0.2">
      <c r="A119" s="146"/>
      <c r="B119" s="146"/>
      <c r="C119" s="146"/>
      <c r="D119" s="164"/>
      <c r="E119" s="146"/>
      <c r="F119" s="146"/>
      <c r="G119" s="149"/>
      <c r="H119" s="146"/>
      <c r="I119" s="146"/>
      <c r="J119" s="146"/>
      <c r="K119" s="146"/>
      <c r="L119" s="146"/>
      <c r="M119" s="150"/>
    </row>
    <row r="120" spans="1:13" ht="15.75" customHeight="1" x14ac:dyDescent="0.2">
      <c r="A120" s="146"/>
      <c r="B120" s="146"/>
      <c r="C120" s="146"/>
      <c r="D120" s="164"/>
      <c r="E120" s="168">
        <f>SUM(E115:E119)</f>
        <v>33781498</v>
      </c>
      <c r="F120" s="146"/>
      <c r="G120" s="149"/>
      <c r="H120" s="168">
        <f>SUM(H115:H119)</f>
        <v>32713872.450000003</v>
      </c>
      <c r="I120" s="168">
        <f>SUM(I115:I119)</f>
        <v>32713872.450000003</v>
      </c>
      <c r="J120" s="146"/>
      <c r="K120" s="146"/>
      <c r="L120" s="168">
        <f>+E120-I120</f>
        <v>1067625.549999997</v>
      </c>
      <c r="M120" s="150"/>
    </row>
    <row r="121" spans="1:13" ht="15.75" customHeight="1" x14ac:dyDescent="0.2">
      <c r="A121" s="146"/>
      <c r="B121" s="146"/>
      <c r="C121" s="146"/>
      <c r="D121" s="164"/>
      <c r="E121" s="146"/>
      <c r="F121" s="146"/>
      <c r="G121" s="149"/>
      <c r="H121" s="146"/>
      <c r="I121" s="146"/>
      <c r="J121" s="146"/>
      <c r="K121" s="146"/>
      <c r="L121" s="146"/>
      <c r="M121" s="150"/>
    </row>
    <row r="122" spans="1:13" ht="15.75" customHeight="1" x14ac:dyDescent="0.2">
      <c r="A122" s="146"/>
      <c r="B122" s="146"/>
      <c r="C122" s="146"/>
      <c r="D122" s="164"/>
      <c r="E122" s="146"/>
      <c r="F122" s="146"/>
      <c r="G122" s="149"/>
      <c r="H122" s="146"/>
      <c r="I122" s="146"/>
      <c r="J122" s="146"/>
      <c r="K122" s="146"/>
      <c r="L122" s="146"/>
      <c r="M122" s="150"/>
    </row>
    <row r="123" spans="1:13" ht="15.75" customHeight="1" x14ac:dyDescent="0.2">
      <c r="A123" s="146"/>
      <c r="B123" s="146"/>
      <c r="C123" s="146"/>
      <c r="D123" s="164"/>
      <c r="E123" s="146"/>
      <c r="F123" s="146"/>
      <c r="G123" s="149"/>
      <c r="H123" s="146"/>
      <c r="I123" s="146"/>
      <c r="J123" s="146"/>
      <c r="K123" s="146"/>
      <c r="L123" s="146"/>
      <c r="M123" s="150"/>
    </row>
    <row r="124" spans="1:13" ht="55.9" customHeight="1" x14ac:dyDescent="0.2">
      <c r="A124" s="146" t="s">
        <v>290</v>
      </c>
      <c r="B124" s="146" t="s">
        <v>291</v>
      </c>
      <c r="C124" s="146"/>
      <c r="D124" s="164">
        <v>700000000</v>
      </c>
      <c r="E124" s="164">
        <v>957579887.89999998</v>
      </c>
      <c r="F124" s="170" t="s">
        <v>292</v>
      </c>
      <c r="G124" s="149" t="s">
        <v>145</v>
      </c>
      <c r="H124" s="164">
        <v>340044812.51999998</v>
      </c>
      <c r="I124" s="165">
        <f>+H124</f>
        <v>340044812.51999998</v>
      </c>
      <c r="J124" s="146"/>
      <c r="K124" s="146"/>
      <c r="L124" s="146"/>
      <c r="M124" s="150"/>
    </row>
    <row r="125" spans="1:13" ht="15.75" customHeight="1" x14ac:dyDescent="0.2">
      <c r="A125" s="146"/>
      <c r="B125" s="146"/>
      <c r="C125" s="146"/>
      <c r="D125" s="164"/>
      <c r="E125" s="164"/>
      <c r="F125" s="146"/>
      <c r="G125" s="149" t="s">
        <v>146</v>
      </c>
      <c r="H125" s="164">
        <v>165852300.47</v>
      </c>
      <c r="I125" s="165">
        <f t="shared" ref="I125:I128" si="10">+H125</f>
        <v>165852300.47</v>
      </c>
      <c r="J125" s="146"/>
      <c r="K125" s="146"/>
      <c r="L125" s="146"/>
      <c r="M125" s="150"/>
    </row>
    <row r="126" spans="1:13" ht="15.75" customHeight="1" x14ac:dyDescent="0.2">
      <c r="A126" s="146"/>
      <c r="B126" s="146"/>
      <c r="C126" s="146"/>
      <c r="D126" s="164"/>
      <c r="E126" s="164"/>
      <c r="F126" s="146"/>
      <c r="G126" s="149" t="s">
        <v>147</v>
      </c>
      <c r="H126" s="164">
        <v>68715307.709999993</v>
      </c>
      <c r="I126" s="165">
        <f t="shared" si="10"/>
        <v>68715307.709999993</v>
      </c>
      <c r="J126" s="146"/>
      <c r="K126" s="146"/>
      <c r="L126" s="146"/>
      <c r="M126" s="150"/>
    </row>
    <row r="127" spans="1:13" ht="15.75" customHeight="1" x14ac:dyDescent="0.2">
      <c r="A127" s="146"/>
      <c r="B127" s="146"/>
      <c r="C127" s="146"/>
      <c r="D127" s="164"/>
      <c r="E127" s="164"/>
      <c r="F127" s="146"/>
      <c r="G127" s="149" t="s">
        <v>148</v>
      </c>
      <c r="H127" s="164">
        <v>3097943.81</v>
      </c>
      <c r="I127" s="165">
        <f t="shared" si="10"/>
        <v>3097943.81</v>
      </c>
      <c r="J127" s="146"/>
      <c r="K127" s="146"/>
      <c r="L127" s="146"/>
      <c r="M127" s="150"/>
    </row>
    <row r="128" spans="1:13" ht="15.75" customHeight="1" x14ac:dyDescent="0.2">
      <c r="A128" s="146"/>
      <c r="B128" s="146"/>
      <c r="C128" s="146"/>
      <c r="D128" s="164"/>
      <c r="E128" s="164"/>
      <c r="F128" s="146"/>
      <c r="G128" s="149" t="s">
        <v>151</v>
      </c>
      <c r="H128" s="164">
        <v>4010126.74</v>
      </c>
      <c r="I128" s="165">
        <f t="shared" si="10"/>
        <v>4010126.74</v>
      </c>
      <c r="J128" s="146"/>
      <c r="K128" s="146"/>
      <c r="L128" s="146"/>
      <c r="M128" s="150"/>
    </row>
    <row r="129" spans="1:13" ht="15.75" customHeight="1" x14ac:dyDescent="0.2">
      <c r="A129" s="146"/>
      <c r="B129" s="146"/>
      <c r="C129" s="146"/>
      <c r="D129" s="164"/>
      <c r="E129" s="164"/>
      <c r="F129" s="146"/>
      <c r="G129" s="149" t="s">
        <v>153</v>
      </c>
      <c r="H129" s="164">
        <v>13299923.1</v>
      </c>
      <c r="I129" s="146"/>
      <c r="J129" s="146"/>
      <c r="K129" s="165">
        <f>+H129</f>
        <v>13299923.1</v>
      </c>
      <c r="L129" s="146"/>
      <c r="M129" s="150"/>
    </row>
    <row r="130" spans="1:13" ht="15.75" customHeight="1" x14ac:dyDescent="0.2">
      <c r="A130" s="146"/>
      <c r="B130" s="146"/>
      <c r="C130" s="146"/>
      <c r="D130" s="164"/>
      <c r="E130" s="164"/>
      <c r="F130" s="146"/>
      <c r="G130" s="149"/>
      <c r="H130" s="146"/>
      <c r="I130" s="146"/>
      <c r="J130" s="146"/>
      <c r="K130" s="146"/>
      <c r="L130" s="146"/>
      <c r="M130" s="150"/>
    </row>
    <row r="131" spans="1:13" ht="15.75" customHeight="1" x14ac:dyDescent="0.2">
      <c r="A131" s="146"/>
      <c r="B131" s="146"/>
      <c r="C131" s="146"/>
      <c r="D131" s="164"/>
      <c r="E131" s="167">
        <f>SUM(E124:E130)</f>
        <v>957579887.89999998</v>
      </c>
      <c r="F131" s="146"/>
      <c r="G131" s="149"/>
      <c r="H131" s="168">
        <f>SUM(H124:H130)</f>
        <v>595020414.35000002</v>
      </c>
      <c r="I131" s="168">
        <f>SUM(I124:I130)</f>
        <v>581720491.25</v>
      </c>
      <c r="J131" s="146"/>
      <c r="K131" s="167">
        <f>SUM(K124:K130)</f>
        <v>13299923.1</v>
      </c>
      <c r="L131" s="168">
        <f>+E131-H131</f>
        <v>362559473.54999995</v>
      </c>
      <c r="M131" s="150"/>
    </row>
    <row r="132" spans="1:13" ht="15.75" customHeight="1" x14ac:dyDescent="0.2">
      <c r="A132" s="146"/>
      <c r="B132" s="146"/>
      <c r="C132" s="146"/>
      <c r="D132" s="164"/>
      <c r="E132" s="164"/>
      <c r="F132" s="146"/>
      <c r="G132" s="149"/>
      <c r="H132" s="146"/>
      <c r="I132" s="146"/>
      <c r="J132" s="146"/>
      <c r="K132" s="146"/>
      <c r="L132" s="146"/>
      <c r="M132" s="150"/>
    </row>
    <row r="133" spans="1:13" ht="58.9" customHeight="1" x14ac:dyDescent="0.2">
      <c r="A133" s="146" t="s">
        <v>293</v>
      </c>
      <c r="B133" s="146" t="s">
        <v>294</v>
      </c>
      <c r="C133" s="146"/>
      <c r="D133" s="164">
        <v>61000000</v>
      </c>
      <c r="E133" s="164">
        <v>92439464.719999999</v>
      </c>
      <c r="F133" s="170" t="s">
        <v>295</v>
      </c>
      <c r="G133" s="149" t="s">
        <v>145</v>
      </c>
      <c r="H133" s="164">
        <v>26971061.84</v>
      </c>
      <c r="I133" s="165">
        <f>+H133</f>
        <v>26971061.84</v>
      </c>
      <c r="J133" s="146"/>
      <c r="K133" s="146"/>
      <c r="L133" s="146"/>
      <c r="M133" s="150"/>
    </row>
    <row r="134" spans="1:13" ht="15.75" customHeight="1" x14ac:dyDescent="0.2">
      <c r="A134" s="146"/>
      <c r="B134" s="146"/>
      <c r="C134" s="146"/>
      <c r="D134" s="164"/>
      <c r="E134" s="146"/>
      <c r="F134" s="146"/>
      <c r="G134" s="149" t="s">
        <v>146</v>
      </c>
      <c r="H134" s="164">
        <v>13078170.18</v>
      </c>
      <c r="I134" s="165">
        <f t="shared" ref="I134:I135" si="11">+H134</f>
        <v>13078170.18</v>
      </c>
      <c r="J134" s="146"/>
      <c r="K134" s="146"/>
      <c r="L134" s="146"/>
      <c r="M134" s="150"/>
    </row>
    <row r="135" spans="1:13" ht="15.75" customHeight="1" x14ac:dyDescent="0.2">
      <c r="A135" s="146"/>
      <c r="B135" s="146"/>
      <c r="C135" s="146"/>
      <c r="D135" s="164"/>
      <c r="E135" s="146"/>
      <c r="F135" s="146"/>
      <c r="G135" s="149" t="s">
        <v>147</v>
      </c>
      <c r="H135" s="164">
        <v>4933174.16</v>
      </c>
      <c r="I135" s="165">
        <f t="shared" si="11"/>
        <v>4933174.16</v>
      </c>
      <c r="J135" s="146"/>
      <c r="K135" s="146"/>
      <c r="L135" s="146"/>
      <c r="M135" s="150"/>
    </row>
    <row r="136" spans="1:13" ht="15.75" customHeight="1" x14ac:dyDescent="0.2">
      <c r="A136" s="146"/>
      <c r="B136" s="146"/>
      <c r="C136" s="146"/>
      <c r="D136" s="164"/>
      <c r="E136" s="146"/>
      <c r="F136" s="146"/>
      <c r="G136" s="149" t="s">
        <v>150</v>
      </c>
      <c r="H136" s="164">
        <v>2359000</v>
      </c>
      <c r="I136" s="146"/>
      <c r="J136" s="165">
        <f>+H136</f>
        <v>2359000</v>
      </c>
      <c r="K136" s="146"/>
      <c r="L136" s="146"/>
      <c r="M136" s="150"/>
    </row>
    <row r="137" spans="1:13" ht="15.75" customHeight="1" x14ac:dyDescent="0.2">
      <c r="A137" s="146"/>
      <c r="B137" s="146"/>
      <c r="C137" s="146"/>
      <c r="D137" s="164"/>
      <c r="E137" s="146"/>
      <c r="F137" s="146"/>
      <c r="G137" s="149"/>
      <c r="H137" s="146"/>
      <c r="I137" s="146"/>
      <c r="J137" s="146"/>
      <c r="K137" s="146"/>
      <c r="L137" s="146"/>
      <c r="M137" s="150"/>
    </row>
    <row r="138" spans="1:13" ht="15.75" customHeight="1" x14ac:dyDescent="0.2">
      <c r="A138" s="146"/>
      <c r="B138" s="146"/>
      <c r="C138" s="146"/>
      <c r="D138" s="164"/>
      <c r="E138" s="168">
        <f>SUM(E133:E137)</f>
        <v>92439464.719999999</v>
      </c>
      <c r="F138" s="146"/>
      <c r="G138" s="149"/>
      <c r="H138" s="168">
        <f>SUM(H133:H137)</f>
        <v>47341406.179999992</v>
      </c>
      <c r="I138" s="168">
        <f t="shared" ref="I138:J138" si="12">SUM(I133:I137)</f>
        <v>44982406.179999992</v>
      </c>
      <c r="J138" s="168">
        <f t="shared" si="12"/>
        <v>2359000</v>
      </c>
      <c r="K138" s="146"/>
      <c r="L138" s="168">
        <f>+E138-H138</f>
        <v>45098058.540000007</v>
      </c>
      <c r="M138" s="150"/>
    </row>
    <row r="139" spans="1:13" ht="15.75" customHeight="1" x14ac:dyDescent="0.2">
      <c r="A139" s="146"/>
      <c r="B139" s="146"/>
      <c r="C139" s="146"/>
      <c r="D139" s="164"/>
      <c r="E139" s="146"/>
      <c r="F139" s="146"/>
      <c r="G139" s="149"/>
      <c r="H139" s="146"/>
      <c r="I139" s="146"/>
      <c r="J139" s="146"/>
      <c r="K139" s="146"/>
      <c r="L139" s="146"/>
      <c r="M139" s="150"/>
    </row>
    <row r="140" spans="1:13" ht="53.45" customHeight="1" x14ac:dyDescent="0.2">
      <c r="A140" s="146" t="s">
        <v>296</v>
      </c>
      <c r="B140" s="146" t="s">
        <v>297</v>
      </c>
      <c r="C140" s="146"/>
      <c r="D140" s="164">
        <v>305000000</v>
      </c>
      <c r="E140" s="164">
        <v>346973155.67000002</v>
      </c>
      <c r="F140" s="152" t="s">
        <v>266</v>
      </c>
      <c r="G140" s="149" t="s">
        <v>146</v>
      </c>
      <c r="H140" s="164">
        <v>304999997</v>
      </c>
      <c r="I140" s="165">
        <f>+H140</f>
        <v>304999997</v>
      </c>
      <c r="J140" s="146"/>
      <c r="K140" s="146"/>
      <c r="L140" s="146"/>
      <c r="M140" s="150"/>
    </row>
    <row r="141" spans="1:13" ht="15.75" customHeight="1" x14ac:dyDescent="0.2">
      <c r="A141" s="146"/>
      <c r="B141" s="146"/>
      <c r="C141" s="146"/>
      <c r="D141" s="164"/>
      <c r="E141" s="164"/>
      <c r="F141" s="146"/>
      <c r="G141" s="149"/>
      <c r="H141" s="164"/>
      <c r="I141" s="146"/>
      <c r="J141" s="146"/>
      <c r="K141" s="146"/>
      <c r="L141" s="146"/>
      <c r="M141" s="150"/>
    </row>
    <row r="142" spans="1:13" ht="15.75" customHeight="1" x14ac:dyDescent="0.2">
      <c r="A142" s="146"/>
      <c r="B142" s="146"/>
      <c r="C142" s="146"/>
      <c r="D142" s="164"/>
      <c r="E142" s="167">
        <f>SUM(E140:E141)</f>
        <v>346973155.67000002</v>
      </c>
      <c r="F142" s="171"/>
      <c r="G142" s="172"/>
      <c r="H142" s="167">
        <f>SUM(H140:H141)</f>
        <v>304999997</v>
      </c>
      <c r="I142" s="168">
        <f>SUM(I140:I141)</f>
        <v>304999997</v>
      </c>
      <c r="J142" s="146"/>
      <c r="K142" s="146"/>
      <c r="L142" s="168">
        <f>+E142-H142</f>
        <v>41973158.670000017</v>
      </c>
      <c r="M142" s="150"/>
    </row>
    <row r="143" spans="1:13" ht="15.75" customHeight="1" x14ac:dyDescent="0.2">
      <c r="A143" s="146"/>
      <c r="B143" s="146"/>
      <c r="C143" s="146"/>
      <c r="D143" s="164"/>
      <c r="E143" s="164"/>
      <c r="F143" s="146"/>
      <c r="G143" s="149"/>
      <c r="H143" s="146"/>
      <c r="I143" s="146"/>
      <c r="J143" s="146"/>
      <c r="K143" s="146"/>
      <c r="L143" s="146"/>
      <c r="M143" s="150"/>
    </row>
    <row r="144" spans="1:13" ht="56.45" customHeight="1" x14ac:dyDescent="0.2">
      <c r="A144" s="146" t="s">
        <v>298</v>
      </c>
      <c r="B144" s="146" t="s">
        <v>299</v>
      </c>
      <c r="C144" s="146"/>
      <c r="D144" s="164">
        <v>155000000</v>
      </c>
      <c r="E144" s="164">
        <v>194971859.68000001</v>
      </c>
      <c r="F144" s="152" t="s">
        <v>300</v>
      </c>
      <c r="G144" s="149" t="s">
        <v>145</v>
      </c>
      <c r="H144" s="164">
        <v>104930435.04000001</v>
      </c>
      <c r="I144" s="165">
        <f>+H144</f>
        <v>104930435.04000001</v>
      </c>
      <c r="J144" s="146"/>
      <c r="K144" s="146"/>
      <c r="L144" s="146"/>
      <c r="M144" s="150"/>
    </row>
    <row r="145" spans="1:13" ht="15.75" customHeight="1" x14ac:dyDescent="0.2">
      <c r="A145" s="146"/>
      <c r="B145" s="146"/>
      <c r="C145" s="146"/>
      <c r="D145" s="164"/>
      <c r="E145" s="146"/>
      <c r="F145" s="146"/>
      <c r="G145" s="149" t="s">
        <v>146</v>
      </c>
      <c r="H145" s="164">
        <v>8113899.9900000002</v>
      </c>
      <c r="I145" s="165">
        <f t="shared" ref="I145:I146" si="13">+H145</f>
        <v>8113899.9900000002</v>
      </c>
      <c r="J145" s="146"/>
      <c r="K145" s="146"/>
      <c r="L145" s="146"/>
      <c r="M145" s="150"/>
    </row>
    <row r="146" spans="1:13" ht="15.75" customHeight="1" x14ac:dyDescent="0.2">
      <c r="A146" s="146"/>
      <c r="B146" s="146"/>
      <c r="C146" s="146"/>
      <c r="D146" s="164"/>
      <c r="E146" s="146"/>
      <c r="F146" s="146"/>
      <c r="G146" s="149" t="s">
        <v>147</v>
      </c>
      <c r="H146" s="164">
        <v>9959458.6699999999</v>
      </c>
      <c r="I146" s="165">
        <f t="shared" si="13"/>
        <v>9959458.6699999999</v>
      </c>
      <c r="J146" s="146"/>
      <c r="K146" s="146"/>
      <c r="L146" s="146"/>
      <c r="M146" s="150"/>
    </row>
    <row r="147" spans="1:13" ht="15.75" customHeight="1" x14ac:dyDescent="0.2">
      <c r="A147" s="146"/>
      <c r="B147" s="146"/>
      <c r="C147" s="146"/>
      <c r="D147" s="164"/>
      <c r="E147" s="146"/>
      <c r="F147" s="146"/>
      <c r="G147" s="149"/>
      <c r="H147" s="146"/>
      <c r="I147" s="146"/>
      <c r="J147" s="146"/>
      <c r="K147" s="146"/>
      <c r="L147" s="146"/>
      <c r="M147" s="150"/>
    </row>
    <row r="148" spans="1:13" ht="15.75" customHeight="1" x14ac:dyDescent="0.2">
      <c r="A148" s="146"/>
      <c r="B148" s="146"/>
      <c r="C148" s="146"/>
      <c r="D148" s="164"/>
      <c r="E148" s="168">
        <f>SUM(E144:E147)</f>
        <v>194971859.68000001</v>
      </c>
      <c r="F148" s="171"/>
      <c r="G148" s="172"/>
      <c r="H148" s="168">
        <f>SUM(H144:H147)</f>
        <v>123003793.7</v>
      </c>
      <c r="I148" s="168">
        <f>SUM(I144:I147)</f>
        <v>123003793.7</v>
      </c>
      <c r="J148" s="171"/>
      <c r="K148" s="171"/>
      <c r="L148" s="168">
        <f>+E148-H148</f>
        <v>71968065.980000004</v>
      </c>
      <c r="M148" s="150"/>
    </row>
    <row r="149" spans="1:13" ht="15.75" customHeight="1" x14ac:dyDescent="0.2">
      <c r="A149" s="146"/>
      <c r="B149" s="146"/>
      <c r="C149" s="146"/>
      <c r="D149" s="164"/>
      <c r="E149" s="146"/>
      <c r="F149" s="146"/>
      <c r="G149" s="149"/>
      <c r="H149" s="146"/>
      <c r="I149" s="146"/>
      <c r="J149" s="146"/>
      <c r="K149" s="146"/>
      <c r="L149" s="146"/>
      <c r="M149" s="150"/>
    </row>
    <row r="150" spans="1:13" ht="59.45" customHeight="1" x14ac:dyDescent="0.2">
      <c r="A150" s="146" t="s">
        <v>301</v>
      </c>
      <c r="B150" s="146" t="s">
        <v>302</v>
      </c>
      <c r="C150" s="146"/>
      <c r="D150" s="164">
        <v>231084000</v>
      </c>
      <c r="E150" s="164">
        <v>222287396</v>
      </c>
      <c r="F150" s="155" t="s">
        <v>265</v>
      </c>
      <c r="G150" s="149" t="s">
        <v>146</v>
      </c>
      <c r="H150" s="164">
        <v>221810182</v>
      </c>
      <c r="I150" s="165">
        <f>+H150</f>
        <v>221810182</v>
      </c>
      <c r="J150" s="146"/>
      <c r="K150" s="146"/>
      <c r="L150" s="146"/>
      <c r="M150" s="150"/>
    </row>
    <row r="151" spans="1:13" ht="15.75" customHeight="1" x14ac:dyDescent="0.2">
      <c r="A151" s="146"/>
      <c r="B151" s="146"/>
      <c r="C151" s="146"/>
      <c r="D151" s="164"/>
      <c r="E151" s="164"/>
      <c r="F151" s="146"/>
      <c r="G151" s="149"/>
      <c r="H151" s="146"/>
      <c r="I151" s="146"/>
      <c r="J151" s="146"/>
      <c r="K151" s="146"/>
      <c r="L151" s="146"/>
      <c r="M151" s="150"/>
    </row>
    <row r="152" spans="1:13" ht="15.75" customHeight="1" x14ac:dyDescent="0.2">
      <c r="A152" s="146"/>
      <c r="B152" s="146"/>
      <c r="C152" s="146"/>
      <c r="D152" s="164"/>
      <c r="E152" s="167">
        <f>SUM(E150:E151)</f>
        <v>222287396</v>
      </c>
      <c r="F152" s="171"/>
      <c r="G152" s="172"/>
      <c r="H152" s="168">
        <f>SUM(H150:H151)</f>
        <v>221810182</v>
      </c>
      <c r="I152" s="168">
        <f>SUM(I150:I151)</f>
        <v>221810182</v>
      </c>
      <c r="J152" s="146"/>
      <c r="K152" s="146"/>
      <c r="L152" s="168">
        <f>+E152-H152</f>
        <v>477214</v>
      </c>
      <c r="M152" s="150"/>
    </row>
    <row r="153" spans="1:13" ht="15.75" customHeight="1" x14ac:dyDescent="0.2">
      <c r="A153" s="146"/>
      <c r="B153" s="146"/>
      <c r="C153" s="146"/>
      <c r="D153" s="164"/>
      <c r="E153" s="164"/>
      <c r="F153" s="146"/>
      <c r="G153" s="149"/>
      <c r="H153" s="146"/>
      <c r="I153" s="146"/>
      <c r="J153" s="146"/>
      <c r="K153" s="146"/>
      <c r="L153" s="146"/>
      <c r="M153" s="150"/>
    </row>
    <row r="154" spans="1:13" ht="45" customHeight="1" x14ac:dyDescent="0.2">
      <c r="A154" s="146" t="s">
        <v>303</v>
      </c>
      <c r="B154" s="146" t="s">
        <v>304</v>
      </c>
      <c r="C154" s="146"/>
      <c r="D154" s="164">
        <v>60000000</v>
      </c>
      <c r="E154" s="164">
        <v>75274467.579999998</v>
      </c>
      <c r="F154" s="152" t="s">
        <v>261</v>
      </c>
      <c r="G154" s="149" t="s">
        <v>146</v>
      </c>
      <c r="H154" s="164">
        <v>17560000</v>
      </c>
      <c r="I154" s="165">
        <f>+H154</f>
        <v>17560000</v>
      </c>
      <c r="J154" s="146"/>
      <c r="K154" s="146"/>
      <c r="L154" s="146"/>
      <c r="M154" s="150"/>
    </row>
    <row r="155" spans="1:13" ht="15.75" customHeight="1" x14ac:dyDescent="0.2">
      <c r="A155" s="146"/>
      <c r="B155" s="146"/>
      <c r="C155" s="146"/>
      <c r="D155" s="164"/>
      <c r="E155" s="164"/>
      <c r="F155" s="146"/>
      <c r="G155" s="149"/>
      <c r="H155" s="146"/>
      <c r="I155" s="146"/>
      <c r="J155" s="146"/>
      <c r="K155" s="146"/>
      <c r="L155" s="146"/>
      <c r="M155" s="150"/>
    </row>
    <row r="156" spans="1:13" ht="53.45" customHeight="1" x14ac:dyDescent="0.2">
      <c r="A156" s="146"/>
      <c r="B156" s="146"/>
      <c r="C156" s="146"/>
      <c r="D156" s="164"/>
      <c r="E156" s="164"/>
      <c r="F156" s="152" t="s">
        <v>262</v>
      </c>
      <c r="G156" s="149" t="s">
        <v>151</v>
      </c>
      <c r="H156" s="164">
        <v>18297010</v>
      </c>
      <c r="I156" s="165">
        <f>+H156</f>
        <v>18297010</v>
      </c>
      <c r="J156" s="146"/>
      <c r="K156" s="146"/>
      <c r="L156" s="146"/>
      <c r="M156" s="150"/>
    </row>
    <row r="157" spans="1:13" ht="15.75" customHeight="1" x14ac:dyDescent="0.2">
      <c r="A157" s="146"/>
      <c r="B157" s="146"/>
      <c r="C157" s="146"/>
      <c r="D157" s="164"/>
      <c r="E157" s="164"/>
      <c r="F157" s="146"/>
      <c r="G157" s="149"/>
      <c r="H157" s="146"/>
      <c r="I157" s="146"/>
      <c r="J157" s="146"/>
      <c r="K157" s="146"/>
      <c r="L157" s="146"/>
      <c r="M157" s="150"/>
    </row>
    <row r="158" spans="1:13" ht="35.450000000000003" customHeight="1" x14ac:dyDescent="0.2">
      <c r="A158" s="146"/>
      <c r="B158" s="146"/>
      <c r="C158" s="146"/>
      <c r="D158" s="164"/>
      <c r="E158" s="164"/>
      <c r="F158" s="155" t="s">
        <v>269</v>
      </c>
      <c r="G158" s="149" t="s">
        <v>146</v>
      </c>
      <c r="H158" s="164">
        <v>11000000</v>
      </c>
      <c r="I158" s="146"/>
      <c r="J158" s="165">
        <f>+H158</f>
        <v>11000000</v>
      </c>
      <c r="K158" s="146"/>
      <c r="L158" s="146"/>
      <c r="M158" s="150"/>
    </row>
    <row r="159" spans="1:13" ht="15.75" customHeight="1" x14ac:dyDescent="0.2">
      <c r="A159" s="146"/>
      <c r="B159" s="146"/>
      <c r="C159" s="146"/>
      <c r="D159" s="164"/>
      <c r="E159" s="164"/>
      <c r="F159" s="146"/>
      <c r="G159" s="149"/>
      <c r="H159" s="146"/>
      <c r="I159" s="146"/>
      <c r="J159" s="146"/>
      <c r="K159" s="146"/>
      <c r="L159" s="146"/>
      <c r="M159" s="150"/>
    </row>
    <row r="160" spans="1:13" ht="15.75" customHeight="1" x14ac:dyDescent="0.2">
      <c r="A160" s="146"/>
      <c r="B160" s="146"/>
      <c r="C160" s="146"/>
      <c r="D160" s="164"/>
      <c r="E160" s="167">
        <f>SUM(E154:E159)</f>
        <v>75274467.579999998</v>
      </c>
      <c r="F160" s="171"/>
      <c r="G160" s="172"/>
      <c r="H160" s="168">
        <f>SUM(H154:H159)</f>
        <v>46857010</v>
      </c>
      <c r="I160" s="168">
        <f t="shared" ref="I160:J160" si="14">SUM(I154:I159)</f>
        <v>35857010</v>
      </c>
      <c r="J160" s="168">
        <f t="shared" si="14"/>
        <v>11000000</v>
      </c>
      <c r="K160" s="146"/>
      <c r="L160" s="168">
        <f>+E160-H160</f>
        <v>28417457.579999998</v>
      </c>
      <c r="M160" s="150"/>
    </row>
    <row r="161" spans="1:13" ht="15.75" customHeight="1" x14ac:dyDescent="0.2">
      <c r="A161" s="146"/>
      <c r="B161" s="146"/>
      <c r="C161" s="146"/>
      <c r="D161" s="164"/>
      <c r="E161" s="164"/>
      <c r="F161" s="146"/>
      <c r="G161" s="149"/>
      <c r="H161" s="146"/>
      <c r="I161" s="146"/>
      <c r="J161" s="146"/>
      <c r="K161" s="146"/>
      <c r="L161" s="146"/>
      <c r="M161" s="150"/>
    </row>
    <row r="162" spans="1:13" s="160" customFormat="1" ht="52.9" customHeight="1" x14ac:dyDescent="0.2">
      <c r="A162" s="155" t="s">
        <v>305</v>
      </c>
      <c r="B162" s="155" t="s">
        <v>306</v>
      </c>
      <c r="C162" s="155"/>
      <c r="D162" s="157">
        <v>40000000</v>
      </c>
      <c r="E162" s="157">
        <v>25072286.129999999</v>
      </c>
      <c r="F162" s="152" t="s">
        <v>261</v>
      </c>
      <c r="G162" s="149" t="s">
        <v>146</v>
      </c>
      <c r="H162" s="157">
        <v>30925849.370000001</v>
      </c>
      <c r="I162" s="169">
        <f>+H162</f>
        <v>30925849.370000001</v>
      </c>
      <c r="J162" s="155"/>
      <c r="K162" s="155"/>
      <c r="L162" s="155"/>
      <c r="M162" s="159"/>
    </row>
    <row r="163" spans="1:13" ht="15.75" customHeight="1" x14ac:dyDescent="0.2">
      <c r="A163" s="146"/>
      <c r="B163" s="146"/>
      <c r="C163" s="146"/>
      <c r="D163" s="164"/>
      <c r="E163" s="146"/>
      <c r="F163" s="146"/>
      <c r="G163" s="149"/>
      <c r="H163" s="146"/>
      <c r="I163" s="146"/>
      <c r="J163" s="146"/>
      <c r="K163" s="146"/>
      <c r="L163" s="146"/>
      <c r="M163" s="150"/>
    </row>
    <row r="164" spans="1:13" ht="15.75" customHeight="1" x14ac:dyDescent="0.2">
      <c r="A164" s="146"/>
      <c r="B164" s="146"/>
      <c r="C164" s="146"/>
      <c r="D164" s="164"/>
      <c r="E164" s="168">
        <f>SUM(E162:E163)</f>
        <v>25072286.129999999</v>
      </c>
      <c r="F164" s="171"/>
      <c r="G164" s="172"/>
      <c r="H164" s="168">
        <f>SUM(H162:H163)</f>
        <v>30925849.370000001</v>
      </c>
      <c r="I164" s="168">
        <f>SUM(I162:I163)</f>
        <v>30925849.370000001</v>
      </c>
      <c r="J164" s="146"/>
      <c r="K164" s="146"/>
      <c r="L164" s="168">
        <f>+E164-H164</f>
        <v>-5853563.2400000021</v>
      </c>
      <c r="M164" s="150"/>
    </row>
    <row r="165" spans="1:13" ht="15.75" customHeight="1" x14ac:dyDescent="0.2">
      <c r="A165" s="146"/>
      <c r="B165" s="146"/>
      <c r="C165" s="146"/>
      <c r="D165" s="164"/>
      <c r="E165" s="146"/>
      <c r="F165" s="146"/>
      <c r="G165" s="149"/>
      <c r="H165" s="146"/>
      <c r="I165" s="146"/>
      <c r="J165" s="146"/>
      <c r="K165" s="146"/>
      <c r="L165" s="146"/>
      <c r="M165" s="150"/>
    </row>
    <row r="166" spans="1:13" ht="51.6" customHeight="1" x14ac:dyDescent="0.2">
      <c r="A166" s="146" t="s">
        <v>307</v>
      </c>
      <c r="B166" s="146" t="s">
        <v>308</v>
      </c>
      <c r="C166" s="146"/>
      <c r="D166" s="164">
        <v>5000000</v>
      </c>
      <c r="E166" s="164">
        <v>6620760.1399999997</v>
      </c>
      <c r="F166" s="152" t="s">
        <v>261</v>
      </c>
      <c r="G166" s="149" t="s">
        <v>146</v>
      </c>
      <c r="H166" s="164">
        <v>1275000</v>
      </c>
      <c r="I166" s="165">
        <f>+H166</f>
        <v>1275000</v>
      </c>
      <c r="J166" s="146"/>
      <c r="K166" s="146"/>
      <c r="L166" s="146"/>
      <c r="M166" s="150"/>
    </row>
    <row r="167" spans="1:13" ht="15.75" customHeight="1" x14ac:dyDescent="0.2">
      <c r="A167" s="146"/>
      <c r="B167" s="146"/>
      <c r="C167" s="146"/>
      <c r="D167" s="164"/>
      <c r="E167" s="164"/>
      <c r="F167" s="146"/>
      <c r="G167" s="149"/>
      <c r="H167" s="164"/>
      <c r="I167" s="146"/>
      <c r="J167" s="146"/>
      <c r="K167" s="146"/>
      <c r="L167" s="146"/>
      <c r="M167" s="150"/>
    </row>
    <row r="168" spans="1:13" ht="15.75" customHeight="1" x14ac:dyDescent="0.2">
      <c r="A168" s="146"/>
      <c r="B168" s="146"/>
      <c r="C168" s="146"/>
      <c r="D168" s="164"/>
      <c r="E168" s="167">
        <f>SUM(E166:E167)</f>
        <v>6620760.1399999997</v>
      </c>
      <c r="F168" s="171"/>
      <c r="G168" s="172"/>
      <c r="H168" s="167">
        <f>SUM(H166:H167)</f>
        <v>1275000</v>
      </c>
      <c r="I168" s="167">
        <f>SUM(I166:I167)</f>
        <v>1275000</v>
      </c>
      <c r="J168" s="146"/>
      <c r="K168" s="146"/>
      <c r="L168" s="168">
        <f>+E168-H168</f>
        <v>5345760.1399999997</v>
      </c>
      <c r="M168" s="150"/>
    </row>
    <row r="169" spans="1:13" ht="15.75" customHeight="1" x14ac:dyDescent="0.2">
      <c r="A169" s="146"/>
      <c r="B169" s="146"/>
      <c r="C169" s="146"/>
      <c r="D169" s="164"/>
      <c r="E169" s="164"/>
      <c r="F169" s="146"/>
      <c r="G169" s="149"/>
      <c r="H169" s="164"/>
      <c r="I169" s="146"/>
      <c r="J169" s="146"/>
      <c r="K169" s="146"/>
      <c r="L169" s="146"/>
      <c r="M169" s="150"/>
    </row>
    <row r="170" spans="1:13" ht="45.6" customHeight="1" x14ac:dyDescent="0.2">
      <c r="A170" s="146" t="s">
        <v>309</v>
      </c>
      <c r="B170" s="146" t="s">
        <v>310</v>
      </c>
      <c r="C170" s="146"/>
      <c r="D170" s="164">
        <v>192000000</v>
      </c>
      <c r="E170" s="164">
        <f>61565424.24+2747149.35+196828302.5</f>
        <v>261140876.09</v>
      </c>
      <c r="F170" s="152" t="s">
        <v>261</v>
      </c>
      <c r="G170" s="149" t="s">
        <v>145</v>
      </c>
      <c r="H170" s="164">
        <v>52892611.359999999</v>
      </c>
      <c r="I170" s="165">
        <f>+H170</f>
        <v>52892611.359999999</v>
      </c>
      <c r="J170" s="146"/>
      <c r="K170" s="146"/>
      <c r="L170" s="146"/>
      <c r="M170" s="150"/>
    </row>
    <row r="171" spans="1:13" ht="15.75" customHeight="1" x14ac:dyDescent="0.2">
      <c r="A171" s="146"/>
      <c r="B171" s="146"/>
      <c r="C171" s="146"/>
      <c r="D171" s="164"/>
      <c r="E171" s="164"/>
      <c r="F171" s="146"/>
      <c r="G171" s="149"/>
      <c r="H171" s="164"/>
      <c r="I171" s="146"/>
      <c r="J171" s="146"/>
      <c r="K171" s="146"/>
      <c r="L171" s="146"/>
      <c r="M171" s="150"/>
    </row>
    <row r="172" spans="1:13" ht="31.15" customHeight="1" x14ac:dyDescent="0.2">
      <c r="A172" s="146"/>
      <c r="B172" s="146"/>
      <c r="C172" s="146"/>
      <c r="D172" s="164"/>
      <c r="E172" s="164"/>
      <c r="F172" s="152" t="s">
        <v>311</v>
      </c>
      <c r="G172" s="149" t="s">
        <v>145</v>
      </c>
      <c r="H172" s="164">
        <v>82275622.409999996</v>
      </c>
      <c r="I172" s="165">
        <f>+H172</f>
        <v>82275622.409999996</v>
      </c>
      <c r="J172" s="146"/>
      <c r="K172" s="146"/>
      <c r="L172" s="146"/>
      <c r="M172" s="150"/>
    </row>
    <row r="173" spans="1:13" ht="15.75" customHeight="1" x14ac:dyDescent="0.2">
      <c r="A173" s="146"/>
      <c r="B173" s="146"/>
      <c r="C173" s="146"/>
      <c r="D173" s="164"/>
      <c r="E173" s="164"/>
      <c r="F173" s="146"/>
      <c r="G173" s="149" t="s">
        <v>146</v>
      </c>
      <c r="H173" s="164">
        <v>12879695</v>
      </c>
      <c r="I173" s="165">
        <f t="shared" ref="I173:I174" si="15">+H173</f>
        <v>12879695</v>
      </c>
      <c r="J173" s="146"/>
      <c r="K173" s="146"/>
      <c r="L173" s="146"/>
      <c r="M173" s="150"/>
    </row>
    <row r="174" spans="1:13" ht="15.75" customHeight="1" x14ac:dyDescent="0.2">
      <c r="A174" s="146"/>
      <c r="B174" s="146"/>
      <c r="C174" s="146"/>
      <c r="D174" s="164"/>
      <c r="E174" s="164"/>
      <c r="F174" s="146"/>
      <c r="G174" s="149" t="s">
        <v>147</v>
      </c>
      <c r="H174" s="164">
        <v>313410.75</v>
      </c>
      <c r="I174" s="165">
        <f t="shared" si="15"/>
        <v>313410.75</v>
      </c>
      <c r="J174" s="146"/>
      <c r="K174" s="146"/>
      <c r="L174" s="146"/>
      <c r="M174" s="150"/>
    </row>
    <row r="175" spans="1:13" ht="15.75" customHeight="1" x14ac:dyDescent="0.2">
      <c r="A175" s="146"/>
      <c r="B175" s="146"/>
      <c r="C175" s="146"/>
      <c r="D175" s="164"/>
      <c r="E175" s="164"/>
      <c r="F175" s="146"/>
      <c r="G175" s="149" t="s">
        <v>150</v>
      </c>
      <c r="H175" s="164">
        <v>625000</v>
      </c>
      <c r="I175" s="146"/>
      <c r="J175" s="165">
        <f>+H175</f>
        <v>625000</v>
      </c>
      <c r="K175" s="146"/>
      <c r="L175" s="146"/>
      <c r="M175" s="150"/>
    </row>
    <row r="176" spans="1:13" ht="15.75" customHeight="1" x14ac:dyDescent="0.2">
      <c r="A176" s="146"/>
      <c r="B176" s="146"/>
      <c r="C176" s="146"/>
      <c r="D176" s="164"/>
      <c r="E176" s="164"/>
      <c r="F176" s="146"/>
      <c r="G176" s="149"/>
      <c r="H176" s="164"/>
      <c r="I176" s="146"/>
      <c r="J176" s="146"/>
      <c r="K176" s="146"/>
      <c r="L176" s="146"/>
      <c r="M176" s="150"/>
    </row>
    <row r="177" spans="1:13" ht="15.75" customHeight="1" x14ac:dyDescent="0.2">
      <c r="A177" s="146"/>
      <c r="B177" s="146"/>
      <c r="C177" s="146"/>
      <c r="D177" s="164"/>
      <c r="E177" s="167">
        <f>SUM(E170:E176)</f>
        <v>261140876.09</v>
      </c>
      <c r="F177" s="146"/>
      <c r="G177" s="149"/>
      <c r="H177" s="167">
        <f>SUM(H170:H176)</f>
        <v>148986339.51999998</v>
      </c>
      <c r="I177" s="167">
        <f t="shared" ref="I177:J177" si="16">SUM(I170:I176)</f>
        <v>148361339.51999998</v>
      </c>
      <c r="J177" s="167">
        <f t="shared" si="16"/>
        <v>625000</v>
      </c>
      <c r="K177" s="146"/>
      <c r="L177" s="146"/>
      <c r="M177" s="150"/>
    </row>
    <row r="178" spans="1:13" ht="15.75" customHeight="1" x14ac:dyDescent="0.2">
      <c r="A178" s="146"/>
      <c r="B178" s="146"/>
      <c r="C178" s="146"/>
      <c r="D178" s="164"/>
      <c r="E178" s="164"/>
      <c r="F178" s="146"/>
      <c r="G178" s="149"/>
      <c r="H178" s="164"/>
      <c r="I178" s="146"/>
      <c r="J178" s="146"/>
      <c r="K178" s="146"/>
      <c r="L178" s="146"/>
      <c r="M178" s="150"/>
    </row>
    <row r="179" spans="1:13" ht="44.45" customHeight="1" x14ac:dyDescent="0.2">
      <c r="A179" s="146" t="s">
        <v>312</v>
      </c>
      <c r="B179" s="146" t="s">
        <v>313</v>
      </c>
      <c r="C179" s="146"/>
      <c r="D179" s="164">
        <v>31000000</v>
      </c>
      <c r="E179" s="164">
        <v>33790874</v>
      </c>
      <c r="F179" s="152" t="s">
        <v>261</v>
      </c>
      <c r="G179" s="149" t="s">
        <v>146</v>
      </c>
      <c r="H179" s="164">
        <v>8277037.5</v>
      </c>
      <c r="I179" s="165">
        <f>+H179</f>
        <v>8277037.5</v>
      </c>
      <c r="J179" s="146"/>
      <c r="K179" s="146"/>
      <c r="L179" s="146"/>
      <c r="M179" s="150"/>
    </row>
    <row r="180" spans="1:13" ht="15.75" customHeight="1" x14ac:dyDescent="0.2">
      <c r="A180" s="146"/>
      <c r="B180" s="146"/>
      <c r="C180" s="146"/>
      <c r="D180" s="164"/>
      <c r="E180" s="146"/>
      <c r="F180" s="146"/>
      <c r="G180" s="149"/>
      <c r="H180" s="164"/>
      <c r="I180" s="146"/>
      <c r="J180" s="146"/>
      <c r="K180" s="146"/>
      <c r="L180" s="146"/>
      <c r="M180" s="150"/>
    </row>
    <row r="181" spans="1:13" ht="34.15" customHeight="1" x14ac:dyDescent="0.2">
      <c r="A181" s="146"/>
      <c r="B181" s="146"/>
      <c r="C181" s="146"/>
      <c r="D181" s="164"/>
      <c r="E181" s="146"/>
      <c r="F181" s="155" t="s">
        <v>269</v>
      </c>
      <c r="G181" s="149" t="s">
        <v>146</v>
      </c>
      <c r="H181" s="164">
        <v>7484367.5</v>
      </c>
      <c r="I181" s="146"/>
      <c r="J181" s="165">
        <f>+H181</f>
        <v>7484367.5</v>
      </c>
      <c r="K181" s="146"/>
      <c r="L181" s="146"/>
      <c r="M181" s="150"/>
    </row>
    <row r="182" spans="1:13" ht="15.75" customHeight="1" x14ac:dyDescent="0.2">
      <c r="A182" s="146"/>
      <c r="B182" s="146"/>
      <c r="C182" s="146"/>
      <c r="D182" s="164"/>
      <c r="E182" s="146"/>
      <c r="F182" s="146"/>
      <c r="G182" s="149"/>
      <c r="H182" s="146"/>
      <c r="I182" s="146"/>
      <c r="J182" s="146"/>
      <c r="K182" s="146"/>
      <c r="L182" s="146"/>
      <c r="M182" s="150"/>
    </row>
    <row r="183" spans="1:13" ht="15.75" customHeight="1" x14ac:dyDescent="0.2">
      <c r="A183" s="146"/>
      <c r="B183" s="146"/>
      <c r="C183" s="146"/>
      <c r="D183" s="164"/>
      <c r="E183" s="168">
        <f>SUM(E179:E182)</f>
        <v>33790874</v>
      </c>
      <c r="F183" s="146"/>
      <c r="G183" s="149"/>
      <c r="H183" s="167">
        <f>SUM(H179:H181)</f>
        <v>15761405</v>
      </c>
      <c r="I183" s="167">
        <f t="shared" ref="I183:J183" si="17">SUM(I179:I181)</f>
        <v>8277037.5</v>
      </c>
      <c r="J183" s="167">
        <f t="shared" si="17"/>
        <v>7484367.5</v>
      </c>
      <c r="K183" s="146"/>
      <c r="L183" s="168">
        <f>+E183-H183</f>
        <v>18029469</v>
      </c>
      <c r="M183" s="150"/>
    </row>
    <row r="184" spans="1:13" ht="15.75" customHeight="1" x14ac:dyDescent="0.2">
      <c r="A184" s="146"/>
      <c r="B184" s="146"/>
      <c r="C184" s="146"/>
      <c r="D184" s="164"/>
      <c r="E184" s="146"/>
      <c r="F184" s="146"/>
      <c r="G184" s="149"/>
      <c r="H184" s="146"/>
      <c r="I184" s="146"/>
      <c r="J184" s="146"/>
      <c r="K184" s="146"/>
      <c r="L184" s="146"/>
      <c r="M184" s="150"/>
    </row>
    <row r="185" spans="1:13" ht="43.9" customHeight="1" x14ac:dyDescent="0.2">
      <c r="A185" s="146" t="s">
        <v>314</v>
      </c>
      <c r="B185" s="146" t="s">
        <v>315</v>
      </c>
      <c r="C185" s="146"/>
      <c r="D185" s="164">
        <v>60000000</v>
      </c>
      <c r="E185" s="164">
        <v>87288193.150000006</v>
      </c>
      <c r="F185" s="152" t="s">
        <v>261</v>
      </c>
      <c r="G185" s="149" t="s">
        <v>146</v>
      </c>
      <c r="H185" s="164">
        <v>21936410.800000001</v>
      </c>
      <c r="I185" s="165">
        <f>+H185</f>
        <v>21936410.800000001</v>
      </c>
      <c r="J185" s="146"/>
      <c r="K185" s="146"/>
      <c r="L185" s="146"/>
      <c r="M185" s="150"/>
    </row>
    <row r="186" spans="1:13" ht="15.75" customHeight="1" x14ac:dyDescent="0.2">
      <c r="A186" s="146"/>
      <c r="B186" s="146"/>
      <c r="C186" s="146"/>
      <c r="D186" s="164"/>
      <c r="E186" s="164"/>
      <c r="F186" s="146"/>
      <c r="G186" s="149"/>
      <c r="H186" s="164"/>
      <c r="I186" s="146"/>
      <c r="J186" s="146"/>
      <c r="K186" s="146"/>
      <c r="L186" s="146"/>
      <c r="M186" s="150"/>
    </row>
    <row r="187" spans="1:13" ht="60" customHeight="1" x14ac:dyDescent="0.2">
      <c r="A187" s="146"/>
      <c r="B187" s="146"/>
      <c r="C187" s="146"/>
      <c r="D187" s="164"/>
      <c r="E187" s="164"/>
      <c r="F187" s="152" t="s">
        <v>316</v>
      </c>
      <c r="G187" s="149" t="s">
        <v>150</v>
      </c>
      <c r="H187" s="164">
        <v>17255249.649999999</v>
      </c>
      <c r="I187" s="146"/>
      <c r="J187" s="165">
        <f>+H187</f>
        <v>17255249.649999999</v>
      </c>
      <c r="K187" s="146"/>
      <c r="L187" s="146"/>
      <c r="M187" s="150"/>
    </row>
    <row r="188" spans="1:13" ht="15.75" customHeight="1" x14ac:dyDescent="0.2">
      <c r="A188" s="146"/>
      <c r="B188" s="146"/>
      <c r="C188" s="146"/>
      <c r="D188" s="164"/>
      <c r="E188" s="164"/>
      <c r="F188" s="146"/>
      <c r="G188" s="149"/>
      <c r="H188" s="164"/>
      <c r="I188" s="146"/>
      <c r="J188" s="146"/>
      <c r="K188" s="146"/>
      <c r="L188" s="146"/>
      <c r="M188" s="150"/>
    </row>
    <row r="189" spans="1:13" ht="57" customHeight="1" x14ac:dyDescent="0.2">
      <c r="A189" s="146"/>
      <c r="B189" s="146"/>
      <c r="C189" s="146"/>
      <c r="D189" s="164"/>
      <c r="E189" s="164"/>
      <c r="F189" s="152" t="s">
        <v>262</v>
      </c>
      <c r="G189" s="149" t="s">
        <v>151</v>
      </c>
      <c r="H189" s="164">
        <v>1000000</v>
      </c>
      <c r="I189" s="165">
        <f>+H189</f>
        <v>1000000</v>
      </c>
      <c r="J189" s="146"/>
      <c r="K189" s="146"/>
      <c r="L189" s="146"/>
      <c r="M189" s="150"/>
    </row>
    <row r="190" spans="1:13" ht="15.75" customHeight="1" x14ac:dyDescent="0.2">
      <c r="A190" s="146"/>
      <c r="B190" s="146"/>
      <c r="C190" s="146"/>
      <c r="D190" s="164"/>
      <c r="E190" s="164"/>
      <c r="F190" s="146"/>
      <c r="G190" s="149"/>
      <c r="H190" s="146"/>
      <c r="I190" s="146"/>
      <c r="J190" s="146"/>
      <c r="K190" s="146"/>
      <c r="L190" s="146"/>
      <c r="M190" s="150"/>
    </row>
    <row r="191" spans="1:13" ht="15.75" customHeight="1" x14ac:dyDescent="0.2">
      <c r="A191" s="146"/>
      <c r="B191" s="146"/>
      <c r="C191" s="146"/>
      <c r="D191" s="164"/>
      <c r="E191" s="167">
        <f>SUM(E185:E190)</f>
        <v>87288193.150000006</v>
      </c>
      <c r="F191" s="146"/>
      <c r="G191" s="149"/>
      <c r="H191" s="168">
        <f>SUM(H185:H190)</f>
        <v>40191660.450000003</v>
      </c>
      <c r="I191" s="168">
        <f t="shared" ref="I191:J191" si="18">SUM(I185:I190)</f>
        <v>22936410.800000001</v>
      </c>
      <c r="J191" s="168">
        <f t="shared" si="18"/>
        <v>17255249.649999999</v>
      </c>
      <c r="K191" s="146"/>
      <c r="L191" s="168">
        <f>+E191-H191</f>
        <v>47096532.700000003</v>
      </c>
      <c r="M191" s="150"/>
    </row>
    <row r="192" spans="1:13" ht="15.75" customHeight="1" x14ac:dyDescent="0.2">
      <c r="A192" s="146"/>
      <c r="B192" s="146"/>
      <c r="C192" s="146"/>
      <c r="D192" s="164"/>
      <c r="E192" s="164"/>
      <c r="F192" s="146"/>
      <c r="G192" s="149"/>
      <c r="H192" s="146"/>
      <c r="I192" s="146"/>
      <c r="J192" s="146"/>
      <c r="K192" s="146"/>
      <c r="L192" s="146"/>
      <c r="M192" s="150"/>
    </row>
    <row r="193" spans="1:13" s="160" customFormat="1" ht="44.45" customHeight="1" x14ac:dyDescent="0.2">
      <c r="A193" s="155" t="s">
        <v>317</v>
      </c>
      <c r="B193" s="155" t="s">
        <v>318</v>
      </c>
      <c r="C193" s="155"/>
      <c r="D193" s="157">
        <v>55000000</v>
      </c>
      <c r="E193" s="157">
        <v>76171944.349999994</v>
      </c>
      <c r="F193" s="152" t="s">
        <v>261</v>
      </c>
      <c r="G193" s="149" t="s">
        <v>151</v>
      </c>
      <c r="H193" s="157">
        <v>50132779.479999997</v>
      </c>
      <c r="I193" s="157">
        <f>+H193</f>
        <v>50132779.479999997</v>
      </c>
      <c r="J193" s="157"/>
      <c r="K193" s="157"/>
      <c r="L193" s="157"/>
      <c r="M193" s="159"/>
    </row>
    <row r="194" spans="1:13" ht="15.75" customHeight="1" x14ac:dyDescent="0.2">
      <c r="A194" s="146"/>
      <c r="B194" s="146"/>
      <c r="C194" s="146"/>
      <c r="D194" s="164"/>
      <c r="E194" s="164"/>
      <c r="F194" s="146"/>
      <c r="G194" s="149"/>
      <c r="H194" s="164"/>
      <c r="I194" s="164"/>
      <c r="J194" s="164"/>
      <c r="K194" s="164"/>
      <c r="L194" s="164"/>
      <c r="M194" s="150"/>
    </row>
    <row r="195" spans="1:13" ht="15.75" customHeight="1" x14ac:dyDescent="0.2">
      <c r="A195" s="146"/>
      <c r="B195" s="146"/>
      <c r="C195" s="146"/>
      <c r="D195" s="164"/>
      <c r="E195" s="167">
        <f>SUM(E193:E194)</f>
        <v>76171944.349999994</v>
      </c>
      <c r="F195" s="171"/>
      <c r="G195" s="172"/>
      <c r="H195" s="167">
        <f>SUM(H193:H194)</f>
        <v>50132779.479999997</v>
      </c>
      <c r="I195" s="167">
        <f>SUM(I193:I194)</f>
        <v>50132779.479999997</v>
      </c>
      <c r="J195" s="167"/>
      <c r="K195" s="167"/>
      <c r="L195" s="167">
        <f>+E195-H195</f>
        <v>26039164.869999997</v>
      </c>
      <c r="M195" s="150"/>
    </row>
    <row r="196" spans="1:13" ht="15.75" customHeight="1" x14ac:dyDescent="0.2">
      <c r="A196" s="146"/>
      <c r="B196" s="146"/>
      <c r="C196" s="146"/>
      <c r="D196" s="164"/>
      <c r="E196" s="164"/>
      <c r="F196" s="146"/>
      <c r="G196" s="149"/>
      <c r="H196" s="164"/>
      <c r="I196" s="164"/>
      <c r="J196" s="164"/>
      <c r="K196" s="164"/>
      <c r="L196" s="164"/>
      <c r="M196" s="150"/>
    </row>
    <row r="197" spans="1:13" ht="45.6" customHeight="1" x14ac:dyDescent="0.2">
      <c r="A197" s="146" t="s">
        <v>319</v>
      </c>
      <c r="B197" s="146" t="s">
        <v>320</v>
      </c>
      <c r="C197" s="146"/>
      <c r="D197" s="164">
        <v>19000000</v>
      </c>
      <c r="E197" s="164">
        <f>17408980.64+3166835.76</f>
        <v>20575816.399999999</v>
      </c>
      <c r="F197" s="152" t="s">
        <v>261</v>
      </c>
      <c r="G197" s="149" t="s">
        <v>146</v>
      </c>
      <c r="H197" s="164">
        <v>11009308</v>
      </c>
      <c r="I197" s="164">
        <f>+H197</f>
        <v>11009308</v>
      </c>
      <c r="J197" s="164"/>
      <c r="K197" s="164"/>
      <c r="L197" s="164"/>
      <c r="M197" s="150"/>
    </row>
    <row r="198" spans="1:13" ht="15.75" customHeight="1" x14ac:dyDescent="0.2">
      <c r="A198" s="146"/>
      <c r="B198" s="146"/>
      <c r="C198" s="146"/>
      <c r="D198" s="164"/>
      <c r="E198" s="164"/>
      <c r="F198" s="146"/>
      <c r="G198" s="149"/>
      <c r="H198" s="164"/>
      <c r="I198" s="164"/>
      <c r="J198" s="164"/>
      <c r="K198" s="164"/>
      <c r="L198" s="164"/>
      <c r="M198" s="150"/>
    </row>
    <row r="199" spans="1:13" ht="15.75" customHeight="1" x14ac:dyDescent="0.2">
      <c r="A199" s="146"/>
      <c r="B199" s="146"/>
      <c r="C199" s="146"/>
      <c r="D199" s="164"/>
      <c r="E199" s="167">
        <f>+E197</f>
        <v>20575816.399999999</v>
      </c>
      <c r="F199" s="171"/>
      <c r="G199" s="172"/>
      <c r="H199" s="167">
        <f>SUM(H197:H198)</f>
        <v>11009308</v>
      </c>
      <c r="I199" s="167">
        <f>SUM(I197:I198)</f>
        <v>11009308</v>
      </c>
      <c r="J199" s="167"/>
      <c r="K199" s="167"/>
      <c r="L199" s="167">
        <f>+E199-H199</f>
        <v>9566508.3999999985</v>
      </c>
      <c r="M199" s="150"/>
    </row>
    <row r="200" spans="1:13" ht="15.75" customHeight="1" x14ac:dyDescent="0.2">
      <c r="A200" s="146"/>
      <c r="B200" s="146"/>
      <c r="C200" s="146"/>
      <c r="D200" s="164"/>
      <c r="E200" s="164"/>
      <c r="F200" s="146"/>
      <c r="G200" s="149"/>
      <c r="H200" s="164"/>
      <c r="I200" s="164"/>
      <c r="J200" s="164"/>
      <c r="K200" s="164"/>
      <c r="L200" s="164"/>
      <c r="M200" s="150"/>
    </row>
    <row r="201" spans="1:13" s="160" customFormat="1" ht="49.15" customHeight="1" x14ac:dyDescent="0.2">
      <c r="A201" s="155" t="s">
        <v>321</v>
      </c>
      <c r="B201" s="155" t="s">
        <v>322</v>
      </c>
      <c r="C201" s="173" t="s">
        <v>92</v>
      </c>
      <c r="D201" s="157">
        <v>412864076</v>
      </c>
      <c r="E201" s="157">
        <v>412864075.95999998</v>
      </c>
      <c r="F201" s="152" t="s">
        <v>261</v>
      </c>
      <c r="G201" s="149" t="s">
        <v>147</v>
      </c>
      <c r="H201" s="157">
        <v>11056875</v>
      </c>
      <c r="I201" s="157">
        <f>+H201</f>
        <v>11056875</v>
      </c>
      <c r="J201" s="157"/>
      <c r="K201" s="157"/>
      <c r="L201" s="157"/>
      <c r="M201" s="159"/>
    </row>
    <row r="202" spans="1:13" ht="15.75" customHeight="1" x14ac:dyDescent="0.2">
      <c r="A202" s="146"/>
      <c r="B202" s="146"/>
      <c r="C202" s="146"/>
      <c r="D202" s="164"/>
      <c r="E202" s="146"/>
      <c r="F202" s="146"/>
      <c r="G202" s="149"/>
      <c r="H202" s="164"/>
      <c r="I202" s="164"/>
      <c r="J202" s="164"/>
      <c r="K202" s="164"/>
      <c r="L202" s="164"/>
      <c r="M202" s="150"/>
    </row>
    <row r="203" spans="1:13" ht="58.9" customHeight="1" x14ac:dyDescent="0.2">
      <c r="A203" s="146"/>
      <c r="B203" s="146"/>
      <c r="C203" s="146"/>
      <c r="D203" s="164"/>
      <c r="E203" s="146"/>
      <c r="F203" s="152" t="s">
        <v>316</v>
      </c>
      <c r="G203" s="149" t="s">
        <v>150</v>
      </c>
      <c r="H203" s="164">
        <v>9969343.2799999993</v>
      </c>
      <c r="I203" s="164"/>
      <c r="J203" s="164">
        <f>+H203</f>
        <v>9969343.2799999993</v>
      </c>
      <c r="K203" s="164"/>
      <c r="L203" s="164"/>
      <c r="M203" s="150"/>
    </row>
    <row r="204" spans="1:13" ht="15.75" customHeight="1" x14ac:dyDescent="0.2">
      <c r="A204" s="146"/>
      <c r="B204" s="146"/>
      <c r="C204" s="146"/>
      <c r="D204" s="164"/>
      <c r="E204" s="146"/>
      <c r="F204" s="146"/>
      <c r="G204" s="149"/>
      <c r="H204" s="164"/>
      <c r="I204" s="164"/>
      <c r="J204" s="164"/>
      <c r="K204" s="164"/>
      <c r="L204" s="164"/>
      <c r="M204" s="150"/>
    </row>
    <row r="205" spans="1:13" ht="62.45" customHeight="1" x14ac:dyDescent="0.2">
      <c r="A205" s="146"/>
      <c r="B205" s="146"/>
      <c r="C205" s="146"/>
      <c r="D205" s="164"/>
      <c r="E205" s="146"/>
      <c r="F205" s="152" t="s">
        <v>262</v>
      </c>
      <c r="G205" s="149" t="s">
        <v>151</v>
      </c>
      <c r="H205" s="164">
        <v>15500000</v>
      </c>
      <c r="I205" s="164">
        <f>+H205</f>
        <v>15500000</v>
      </c>
      <c r="J205" s="164"/>
      <c r="K205" s="164"/>
      <c r="L205" s="164"/>
      <c r="M205" s="150"/>
    </row>
    <row r="206" spans="1:13" ht="15.75" customHeight="1" x14ac:dyDescent="0.2">
      <c r="A206" s="146"/>
      <c r="B206" s="146"/>
      <c r="C206" s="146"/>
      <c r="D206" s="164"/>
      <c r="E206" s="146"/>
      <c r="F206" s="146"/>
      <c r="G206" s="149" t="s">
        <v>152</v>
      </c>
      <c r="H206" s="164">
        <v>25000000</v>
      </c>
      <c r="I206" s="164"/>
      <c r="J206" s="164">
        <f>+H206</f>
        <v>25000000</v>
      </c>
      <c r="K206" s="164"/>
      <c r="L206" s="164"/>
      <c r="M206" s="150"/>
    </row>
    <row r="207" spans="1:13" ht="15.75" customHeight="1" x14ac:dyDescent="0.2">
      <c r="A207" s="146"/>
      <c r="B207" s="146"/>
      <c r="C207" s="146"/>
      <c r="D207" s="164"/>
      <c r="E207" s="146"/>
      <c r="F207" s="146"/>
      <c r="G207" s="149"/>
      <c r="H207" s="164"/>
      <c r="I207" s="164"/>
      <c r="J207" s="164"/>
      <c r="K207" s="164"/>
      <c r="L207" s="164"/>
      <c r="M207" s="150"/>
    </row>
    <row r="208" spans="1:13" ht="64.900000000000006" customHeight="1" x14ac:dyDescent="0.2">
      <c r="A208" s="146"/>
      <c r="B208" s="146"/>
      <c r="C208" s="146"/>
      <c r="D208" s="164"/>
      <c r="E208" s="146"/>
      <c r="F208" s="155" t="s">
        <v>263</v>
      </c>
      <c r="G208" s="149" t="s">
        <v>147</v>
      </c>
      <c r="H208" s="164">
        <v>67414943.290000007</v>
      </c>
      <c r="I208" s="164">
        <f>+H208</f>
        <v>67414943.290000007</v>
      </c>
      <c r="J208" s="164"/>
      <c r="K208" s="164"/>
      <c r="L208" s="164"/>
      <c r="M208" s="150"/>
    </row>
    <row r="209" spans="1:13" ht="15.75" customHeight="1" x14ac:dyDescent="0.2">
      <c r="A209" s="146"/>
      <c r="B209" s="146"/>
      <c r="C209" s="146"/>
      <c r="D209" s="164"/>
      <c r="E209" s="146"/>
      <c r="F209" s="146"/>
      <c r="G209" s="149"/>
      <c r="H209" s="164"/>
      <c r="I209" s="164"/>
      <c r="J209" s="164"/>
      <c r="K209" s="164"/>
      <c r="L209" s="164"/>
      <c r="M209" s="150"/>
    </row>
    <row r="210" spans="1:13" ht="66" customHeight="1" x14ac:dyDescent="0.2">
      <c r="A210" s="146"/>
      <c r="B210" s="146"/>
      <c r="C210" s="146"/>
      <c r="D210" s="164"/>
      <c r="E210" s="146"/>
      <c r="F210" s="152" t="s">
        <v>323</v>
      </c>
      <c r="G210" s="149" t="s">
        <v>147</v>
      </c>
      <c r="H210" s="164">
        <v>11994605</v>
      </c>
      <c r="I210" s="164">
        <f>+H210</f>
        <v>11994605</v>
      </c>
      <c r="J210" s="164"/>
      <c r="K210" s="164"/>
      <c r="L210" s="164"/>
      <c r="M210" s="150"/>
    </row>
    <row r="211" spans="1:13" ht="15.75" customHeight="1" x14ac:dyDescent="0.2">
      <c r="A211" s="146"/>
      <c r="B211" s="146"/>
      <c r="C211" s="146"/>
      <c r="D211" s="164"/>
      <c r="E211" s="146"/>
      <c r="F211" s="146"/>
      <c r="G211" s="149"/>
      <c r="H211" s="164"/>
      <c r="I211" s="164"/>
      <c r="J211" s="164"/>
      <c r="K211" s="164"/>
      <c r="L211" s="164"/>
      <c r="M211" s="150"/>
    </row>
    <row r="212" spans="1:13" ht="60.6" customHeight="1" x14ac:dyDescent="0.2">
      <c r="A212" s="146"/>
      <c r="B212" s="146"/>
      <c r="C212" s="146"/>
      <c r="D212" s="164"/>
      <c r="E212" s="146"/>
      <c r="F212" s="152" t="s">
        <v>267</v>
      </c>
      <c r="G212" s="149" t="s">
        <v>147</v>
      </c>
      <c r="H212" s="164">
        <v>136740</v>
      </c>
      <c r="I212" s="164">
        <f>+H212</f>
        <v>136740</v>
      </c>
      <c r="J212" s="164"/>
      <c r="K212" s="164"/>
      <c r="L212" s="164"/>
      <c r="M212" s="150"/>
    </row>
    <row r="213" spans="1:13" ht="15.75" customHeight="1" x14ac:dyDescent="0.2">
      <c r="A213" s="146"/>
      <c r="B213" s="146"/>
      <c r="C213" s="146"/>
      <c r="D213" s="164"/>
      <c r="E213" s="146"/>
      <c r="F213" s="146"/>
      <c r="G213" s="149" t="s">
        <v>150</v>
      </c>
      <c r="H213" s="164">
        <v>3589170</v>
      </c>
      <c r="I213" s="164"/>
      <c r="J213" s="164">
        <f>+H213</f>
        <v>3589170</v>
      </c>
      <c r="K213" s="164"/>
      <c r="L213" s="164"/>
      <c r="M213" s="150"/>
    </row>
    <row r="214" spans="1:13" ht="15.75" customHeight="1" x14ac:dyDescent="0.2">
      <c r="A214" s="146"/>
      <c r="B214" s="146"/>
      <c r="C214" s="146"/>
      <c r="D214" s="164"/>
      <c r="E214" s="146"/>
      <c r="F214" s="146"/>
      <c r="G214" s="149"/>
      <c r="H214" s="164"/>
      <c r="I214" s="164"/>
      <c r="J214" s="164"/>
      <c r="K214" s="164"/>
      <c r="L214" s="164"/>
      <c r="M214" s="150"/>
    </row>
    <row r="215" spans="1:13" ht="43.15" customHeight="1" x14ac:dyDescent="0.2">
      <c r="A215" s="146"/>
      <c r="B215" s="146"/>
      <c r="C215" s="146"/>
      <c r="D215" s="164"/>
      <c r="E215" s="146"/>
      <c r="F215" s="170" t="s">
        <v>324</v>
      </c>
      <c r="G215" s="149" t="s">
        <v>147</v>
      </c>
      <c r="H215" s="164">
        <v>9405735</v>
      </c>
      <c r="I215" s="164"/>
      <c r="J215" s="164">
        <f>+H215</f>
        <v>9405735</v>
      </c>
      <c r="K215" s="164"/>
      <c r="L215" s="164"/>
      <c r="M215" s="150"/>
    </row>
    <row r="216" spans="1:13" ht="15.75" customHeight="1" x14ac:dyDescent="0.2">
      <c r="A216" s="146"/>
      <c r="B216" s="146"/>
      <c r="C216" s="146"/>
      <c r="D216" s="164"/>
      <c r="E216" s="146"/>
      <c r="F216" s="146"/>
      <c r="G216" s="149" t="s">
        <v>150</v>
      </c>
      <c r="H216" s="164">
        <v>3998304.81</v>
      </c>
      <c r="I216" s="164"/>
      <c r="J216" s="164">
        <f t="shared" ref="J216:J222" si="19">+H216</f>
        <v>3998304.81</v>
      </c>
      <c r="K216" s="164"/>
      <c r="L216" s="164"/>
      <c r="M216" s="150"/>
    </row>
    <row r="217" spans="1:13" ht="15.75" customHeight="1" x14ac:dyDescent="0.2">
      <c r="A217" s="146"/>
      <c r="B217" s="146"/>
      <c r="C217" s="146"/>
      <c r="D217" s="164"/>
      <c r="E217" s="146"/>
      <c r="F217" s="146"/>
      <c r="G217" s="149"/>
      <c r="H217" s="164"/>
      <c r="I217" s="164"/>
      <c r="J217" s="164"/>
      <c r="K217" s="164"/>
      <c r="L217" s="164"/>
      <c r="M217" s="150"/>
    </row>
    <row r="218" spans="1:13" ht="58.9" customHeight="1" x14ac:dyDescent="0.2">
      <c r="A218" s="146"/>
      <c r="B218" s="146"/>
      <c r="C218" s="146"/>
      <c r="D218" s="164"/>
      <c r="E218" s="146"/>
      <c r="F218" s="155" t="s">
        <v>269</v>
      </c>
      <c r="G218" s="149" t="s">
        <v>147</v>
      </c>
      <c r="H218" s="164">
        <v>45872500</v>
      </c>
      <c r="I218" s="164"/>
      <c r="J218" s="164">
        <f t="shared" si="19"/>
        <v>45872500</v>
      </c>
      <c r="K218" s="164"/>
      <c r="L218" s="164"/>
      <c r="M218" s="150"/>
    </row>
    <row r="219" spans="1:13" ht="15.75" customHeight="1" x14ac:dyDescent="0.2">
      <c r="A219" s="146"/>
      <c r="B219" s="146"/>
      <c r="C219" s="146"/>
      <c r="D219" s="164"/>
      <c r="E219" s="146"/>
      <c r="F219" s="146"/>
      <c r="G219" s="149" t="s">
        <v>150</v>
      </c>
      <c r="H219" s="164">
        <v>84528175.969999999</v>
      </c>
      <c r="I219" s="164"/>
      <c r="J219" s="164">
        <f t="shared" si="19"/>
        <v>84528175.969999999</v>
      </c>
      <c r="K219" s="164"/>
      <c r="L219" s="164"/>
      <c r="M219" s="150"/>
    </row>
    <row r="220" spans="1:13" ht="15.75" customHeight="1" x14ac:dyDescent="0.2">
      <c r="A220" s="146"/>
      <c r="B220" s="146"/>
      <c r="C220" s="146"/>
      <c r="D220" s="164"/>
      <c r="E220" s="146"/>
      <c r="F220" s="146"/>
      <c r="G220" s="149"/>
      <c r="H220" s="164"/>
      <c r="I220" s="164"/>
      <c r="J220" s="164"/>
      <c r="K220" s="164"/>
      <c r="L220" s="164"/>
      <c r="M220" s="150"/>
    </row>
    <row r="221" spans="1:13" ht="36.6" customHeight="1" x14ac:dyDescent="0.2">
      <c r="A221" s="146"/>
      <c r="B221" s="146"/>
      <c r="C221" s="146"/>
      <c r="D221" s="164"/>
      <c r="E221" s="146"/>
      <c r="F221" s="152" t="s">
        <v>271</v>
      </c>
      <c r="G221" s="149" t="s">
        <v>147</v>
      </c>
      <c r="H221" s="164">
        <v>16621642.24</v>
      </c>
      <c r="I221" s="164"/>
      <c r="J221" s="164">
        <f t="shared" si="19"/>
        <v>16621642.24</v>
      </c>
      <c r="K221" s="164"/>
      <c r="L221" s="164"/>
      <c r="M221" s="150"/>
    </row>
    <row r="222" spans="1:13" ht="15.75" customHeight="1" x14ac:dyDescent="0.2">
      <c r="A222" s="146"/>
      <c r="B222" s="146"/>
      <c r="C222" s="146"/>
      <c r="D222" s="164"/>
      <c r="E222" s="146"/>
      <c r="F222" s="146"/>
      <c r="G222" s="149" t="s">
        <v>150</v>
      </c>
      <c r="H222" s="164">
        <v>41992199.549999997</v>
      </c>
      <c r="I222" s="164"/>
      <c r="J222" s="164">
        <f t="shared" si="19"/>
        <v>41992199.549999997</v>
      </c>
      <c r="K222" s="164"/>
      <c r="L222" s="164"/>
      <c r="M222" s="150"/>
    </row>
    <row r="223" spans="1:13" ht="15.75" customHeight="1" x14ac:dyDescent="0.2">
      <c r="A223" s="146"/>
      <c r="B223" s="146"/>
      <c r="C223" s="146"/>
      <c r="D223" s="164"/>
      <c r="E223" s="146"/>
      <c r="F223" s="146"/>
      <c r="G223" s="149"/>
      <c r="H223" s="164"/>
      <c r="I223" s="164"/>
      <c r="J223" s="164"/>
      <c r="K223" s="164"/>
      <c r="L223" s="164"/>
      <c r="M223" s="150"/>
    </row>
    <row r="224" spans="1:13" ht="15.75" customHeight="1" x14ac:dyDescent="0.2">
      <c r="A224" s="146"/>
      <c r="B224" s="146"/>
      <c r="C224" s="146"/>
      <c r="D224" s="164"/>
      <c r="E224" s="168">
        <f>SUM(E201:E223)</f>
        <v>412864075.95999998</v>
      </c>
      <c r="F224" s="171"/>
      <c r="G224" s="172"/>
      <c r="H224" s="167">
        <f>SUM(H201:H223)</f>
        <v>347080234.14000005</v>
      </c>
      <c r="I224" s="167">
        <f t="shared" ref="I224:J224" si="20">SUM(I201:I223)</f>
        <v>106103163.29000001</v>
      </c>
      <c r="J224" s="167">
        <f t="shared" si="20"/>
        <v>240977070.85000002</v>
      </c>
      <c r="K224" s="167"/>
      <c r="L224" s="167">
        <f>+E224-H224</f>
        <v>65783841.819999933</v>
      </c>
      <c r="M224" s="150"/>
    </row>
    <row r="225" spans="1:13" ht="15.75" customHeight="1" x14ac:dyDescent="0.2">
      <c r="A225" s="146"/>
      <c r="B225" s="146"/>
      <c r="C225" s="146"/>
      <c r="D225" s="164"/>
      <c r="E225" s="146"/>
      <c r="F225" s="146"/>
      <c r="G225" s="149"/>
      <c r="H225" s="164"/>
      <c r="I225" s="164"/>
      <c r="J225" s="164"/>
      <c r="K225" s="164"/>
      <c r="L225" s="164"/>
      <c r="M225" s="150"/>
    </row>
    <row r="226" spans="1:13" s="160" customFormat="1" ht="47.45" customHeight="1" x14ac:dyDescent="0.2">
      <c r="A226" s="155" t="s">
        <v>325</v>
      </c>
      <c r="B226" s="155" t="s">
        <v>326</v>
      </c>
      <c r="C226" s="170" t="s">
        <v>327</v>
      </c>
      <c r="D226" s="157">
        <v>5718294</v>
      </c>
      <c r="E226" s="157">
        <v>0</v>
      </c>
      <c r="F226" s="155"/>
      <c r="G226" s="149"/>
      <c r="H226" s="157"/>
      <c r="I226" s="157"/>
      <c r="J226" s="157"/>
      <c r="K226" s="157"/>
      <c r="L226" s="157"/>
      <c r="M226" s="159"/>
    </row>
    <row r="227" spans="1:13" ht="15.75" customHeight="1" x14ac:dyDescent="0.2">
      <c r="A227" s="146"/>
      <c r="B227" s="146"/>
      <c r="C227" s="146"/>
      <c r="D227" s="164"/>
      <c r="E227" s="164"/>
      <c r="F227" s="146"/>
      <c r="G227" s="149"/>
      <c r="H227" s="164"/>
      <c r="I227" s="164"/>
      <c r="J227" s="164"/>
      <c r="K227" s="164"/>
      <c r="L227" s="164"/>
      <c r="M227" s="150"/>
    </row>
    <row r="228" spans="1:13" ht="15.75" customHeight="1" x14ac:dyDescent="0.2">
      <c r="A228" s="146"/>
      <c r="B228" s="146"/>
      <c r="C228" s="146"/>
      <c r="D228" s="167">
        <f>SUM(D226:D227)</f>
        <v>5718294</v>
      </c>
      <c r="E228" s="167"/>
      <c r="F228" s="171"/>
      <c r="G228" s="172"/>
      <c r="H228" s="167"/>
      <c r="I228" s="167"/>
      <c r="J228" s="167"/>
      <c r="K228" s="167"/>
      <c r="L228" s="167">
        <f>+D228-G228</f>
        <v>5718294</v>
      </c>
      <c r="M228" s="150"/>
    </row>
    <row r="229" spans="1:13" ht="15.75" customHeight="1" x14ac:dyDescent="0.2">
      <c r="A229" s="146"/>
      <c r="B229" s="146"/>
      <c r="C229" s="146"/>
      <c r="D229" s="164"/>
      <c r="E229" s="164"/>
      <c r="F229" s="146"/>
      <c r="G229" s="149"/>
      <c r="H229" s="164"/>
      <c r="I229" s="164"/>
      <c r="J229" s="164"/>
      <c r="K229" s="164"/>
      <c r="L229" s="164"/>
      <c r="M229" s="150"/>
    </row>
    <row r="230" spans="1:13" s="160" customFormat="1" ht="60" customHeight="1" x14ac:dyDescent="0.2">
      <c r="A230" s="155" t="s">
        <v>328</v>
      </c>
      <c r="B230" s="155" t="s">
        <v>329</v>
      </c>
      <c r="C230" s="170" t="s">
        <v>330</v>
      </c>
      <c r="D230" s="157">
        <v>32912652.949999999</v>
      </c>
      <c r="E230" s="157">
        <v>28014571.57</v>
      </c>
      <c r="F230" s="155" t="s">
        <v>264</v>
      </c>
      <c r="G230" s="149" t="s">
        <v>146</v>
      </c>
      <c r="H230" s="157">
        <v>1500000</v>
      </c>
      <c r="I230" s="157">
        <f>+H230</f>
        <v>1500000</v>
      </c>
      <c r="J230" s="157"/>
      <c r="K230" s="157"/>
      <c r="L230" s="157"/>
      <c r="M230" s="159"/>
    </row>
    <row r="231" spans="1:13" ht="60" customHeight="1" x14ac:dyDescent="0.2">
      <c r="A231" s="146"/>
      <c r="B231" s="146"/>
      <c r="C231" s="146"/>
      <c r="D231" s="164"/>
      <c r="E231" s="164"/>
      <c r="F231" s="155"/>
      <c r="G231" s="149"/>
      <c r="H231" s="164"/>
      <c r="I231" s="164"/>
      <c r="J231" s="164"/>
      <c r="K231" s="164"/>
      <c r="L231" s="164"/>
      <c r="M231" s="150"/>
    </row>
    <row r="232" spans="1:13" ht="60" customHeight="1" x14ac:dyDescent="0.2">
      <c r="A232" s="146"/>
      <c r="B232" s="146"/>
      <c r="C232" s="146"/>
      <c r="D232" s="164"/>
      <c r="E232" s="164"/>
      <c r="F232" s="152" t="s">
        <v>268</v>
      </c>
      <c r="G232" s="149" t="s">
        <v>147</v>
      </c>
      <c r="H232" s="164">
        <v>3493452.95</v>
      </c>
      <c r="I232" s="164"/>
      <c r="J232" s="164">
        <f>+H232</f>
        <v>3493452.95</v>
      </c>
      <c r="K232" s="164"/>
      <c r="L232" s="164"/>
      <c r="M232" s="150"/>
    </row>
    <row r="233" spans="1:13" ht="15.75" customHeight="1" x14ac:dyDescent="0.2">
      <c r="A233" s="146"/>
      <c r="B233" s="146"/>
      <c r="C233" s="146"/>
      <c r="D233" s="164"/>
      <c r="E233" s="164"/>
      <c r="F233" s="146"/>
      <c r="G233" s="149"/>
      <c r="H233" s="164"/>
      <c r="I233" s="164"/>
      <c r="J233" s="164"/>
      <c r="K233" s="164"/>
      <c r="L233" s="164"/>
      <c r="M233" s="150"/>
    </row>
    <row r="234" spans="1:13" ht="33.6" customHeight="1" x14ac:dyDescent="0.2">
      <c r="A234" s="146"/>
      <c r="B234" s="146"/>
      <c r="C234" s="146"/>
      <c r="D234" s="164"/>
      <c r="E234" s="164"/>
      <c r="F234" s="152" t="s">
        <v>271</v>
      </c>
      <c r="G234" s="149" t="s">
        <v>146</v>
      </c>
      <c r="H234" s="164">
        <v>25000000</v>
      </c>
      <c r="I234" s="164"/>
      <c r="J234" s="164">
        <f>+H234</f>
        <v>25000000</v>
      </c>
      <c r="K234" s="164"/>
      <c r="L234" s="164"/>
      <c r="M234" s="150"/>
    </row>
    <row r="235" spans="1:13" ht="15.75" customHeight="1" x14ac:dyDescent="0.2">
      <c r="A235" s="146"/>
      <c r="B235" s="146"/>
      <c r="C235" s="146"/>
      <c r="D235" s="164"/>
      <c r="E235" s="164"/>
      <c r="F235" s="146"/>
      <c r="G235" s="149"/>
      <c r="H235" s="164"/>
      <c r="I235" s="164"/>
      <c r="J235" s="164"/>
      <c r="K235" s="164"/>
      <c r="L235" s="164"/>
      <c r="M235" s="150"/>
    </row>
    <row r="236" spans="1:13" ht="15.75" customHeight="1" x14ac:dyDescent="0.2">
      <c r="A236" s="146"/>
      <c r="B236" s="146"/>
      <c r="C236" s="146"/>
      <c r="D236" s="164"/>
      <c r="E236" s="167">
        <f>SUM(E230:E235)</f>
        <v>28014571.57</v>
      </c>
      <c r="F236" s="171"/>
      <c r="G236" s="172"/>
      <c r="H236" s="167">
        <f>SUM(H230:H235)</f>
        <v>29993452.949999999</v>
      </c>
      <c r="I236" s="167">
        <f t="shared" ref="I236:J236" si="21">SUM(I230:I235)</f>
        <v>1500000</v>
      </c>
      <c r="J236" s="167">
        <f t="shared" si="21"/>
        <v>28493452.949999999</v>
      </c>
      <c r="K236" s="164"/>
      <c r="L236" s="167">
        <f>+E236-H236</f>
        <v>-1978881.379999999</v>
      </c>
      <c r="M236" s="150"/>
    </row>
    <row r="237" spans="1:13" ht="15.75" customHeight="1" x14ac:dyDescent="0.2">
      <c r="A237" s="146"/>
      <c r="B237" s="146"/>
      <c r="C237" s="146"/>
      <c r="D237" s="164"/>
      <c r="E237" s="164"/>
      <c r="F237" s="146"/>
      <c r="G237" s="149"/>
      <c r="H237" s="164"/>
      <c r="I237" s="164"/>
      <c r="J237" s="164"/>
      <c r="K237" s="164"/>
      <c r="L237" s="164"/>
      <c r="M237" s="150"/>
    </row>
    <row r="238" spans="1:13" ht="15.75" customHeight="1" x14ac:dyDescent="0.2">
      <c r="A238" s="146"/>
      <c r="B238" s="146"/>
      <c r="C238" s="146"/>
      <c r="D238" s="164"/>
      <c r="E238" s="164"/>
      <c r="F238" s="146"/>
      <c r="G238" s="149"/>
      <c r="H238" s="164"/>
      <c r="I238" s="164"/>
      <c r="J238" s="164"/>
      <c r="K238" s="164"/>
      <c r="L238" s="164"/>
      <c r="M238" s="150"/>
    </row>
    <row r="239" spans="1:13" ht="15.75" customHeight="1" x14ac:dyDescent="0.2">
      <c r="A239" s="146"/>
      <c r="B239" s="146"/>
      <c r="C239" s="146"/>
      <c r="D239" s="164"/>
      <c r="E239" s="164"/>
      <c r="F239" s="146"/>
      <c r="G239" s="149"/>
      <c r="H239" s="164"/>
      <c r="I239" s="164"/>
      <c r="J239" s="164"/>
      <c r="K239" s="164"/>
      <c r="L239" s="164"/>
      <c r="M239" s="150"/>
    </row>
    <row r="240" spans="1:13" ht="35.450000000000003" customHeight="1" x14ac:dyDescent="0.2">
      <c r="A240" s="146" t="s">
        <v>331</v>
      </c>
      <c r="B240" s="146" t="s">
        <v>332</v>
      </c>
      <c r="C240" s="173" t="s">
        <v>96</v>
      </c>
      <c r="D240" s="164">
        <v>2616148234</v>
      </c>
      <c r="E240" s="164">
        <v>2643001471.6700001</v>
      </c>
      <c r="F240" s="155" t="s">
        <v>269</v>
      </c>
      <c r="G240" s="149" t="s">
        <v>145</v>
      </c>
      <c r="H240" s="164">
        <v>635892372.79999995</v>
      </c>
      <c r="I240" s="164"/>
      <c r="J240" s="164">
        <f>+H240</f>
        <v>635892372.79999995</v>
      </c>
      <c r="K240" s="164"/>
      <c r="L240" s="164"/>
      <c r="M240" s="150"/>
    </row>
    <row r="241" spans="1:13" ht="15.75" customHeight="1" x14ac:dyDescent="0.2">
      <c r="A241" s="146"/>
      <c r="B241" s="146"/>
      <c r="C241" s="146"/>
      <c r="D241" s="164"/>
      <c r="E241" s="164"/>
      <c r="F241" s="146"/>
      <c r="G241" s="149" t="s">
        <v>146</v>
      </c>
      <c r="H241" s="164">
        <v>107805406.42</v>
      </c>
      <c r="I241" s="164"/>
      <c r="J241" s="164">
        <f t="shared" ref="J241:J244" si="22">+H241</f>
        <v>107805406.42</v>
      </c>
      <c r="K241" s="164"/>
      <c r="L241" s="164"/>
      <c r="M241" s="150"/>
    </row>
    <row r="242" spans="1:13" ht="15.75" customHeight="1" x14ac:dyDescent="0.2">
      <c r="A242" s="146"/>
      <c r="B242" s="146"/>
      <c r="C242" s="146"/>
      <c r="D242" s="164"/>
      <c r="E242" s="164"/>
      <c r="F242" s="146"/>
      <c r="G242" s="149" t="s">
        <v>147</v>
      </c>
      <c r="H242" s="164">
        <v>542407541.70000005</v>
      </c>
      <c r="I242" s="164"/>
      <c r="J242" s="164">
        <f t="shared" si="22"/>
        <v>542407541.70000005</v>
      </c>
      <c r="K242" s="164"/>
      <c r="L242" s="164"/>
      <c r="M242" s="150"/>
    </row>
    <row r="243" spans="1:13" ht="15.75" customHeight="1" x14ac:dyDescent="0.2">
      <c r="A243" s="146"/>
      <c r="B243" s="146"/>
      <c r="C243" s="146"/>
      <c r="D243" s="164"/>
      <c r="E243" s="164"/>
      <c r="F243" s="146"/>
      <c r="G243" s="149" t="s">
        <v>150</v>
      </c>
      <c r="H243" s="164">
        <v>737081729.49000001</v>
      </c>
      <c r="I243" s="164"/>
      <c r="J243" s="164">
        <f t="shared" si="22"/>
        <v>737081729.49000001</v>
      </c>
      <c r="K243" s="164"/>
      <c r="L243" s="164"/>
      <c r="M243" s="150"/>
    </row>
    <row r="244" spans="1:13" ht="15.75" customHeight="1" x14ac:dyDescent="0.2">
      <c r="A244" s="146"/>
      <c r="B244" s="146"/>
      <c r="C244" s="146"/>
      <c r="D244" s="164"/>
      <c r="E244" s="146"/>
      <c r="F244" s="146"/>
      <c r="G244" s="149" t="s">
        <v>151</v>
      </c>
      <c r="H244" s="164">
        <v>15158522.73</v>
      </c>
      <c r="I244" s="164"/>
      <c r="J244" s="164">
        <f t="shared" si="22"/>
        <v>15158522.73</v>
      </c>
      <c r="K244" s="164"/>
      <c r="L244" s="164"/>
      <c r="M244" s="150"/>
    </row>
    <row r="245" spans="1:13" ht="15.75" customHeight="1" x14ac:dyDescent="0.2">
      <c r="A245" s="146"/>
      <c r="B245" s="146"/>
      <c r="C245" s="146"/>
      <c r="D245" s="164"/>
      <c r="E245" s="146"/>
      <c r="F245" s="146"/>
      <c r="G245" s="149"/>
      <c r="H245" s="164"/>
      <c r="I245" s="164"/>
      <c r="J245" s="164"/>
      <c r="K245" s="164"/>
      <c r="L245" s="164"/>
      <c r="M245" s="150"/>
    </row>
    <row r="246" spans="1:13" ht="15.75" customHeight="1" x14ac:dyDescent="0.2">
      <c r="A246" s="146"/>
      <c r="B246" s="146"/>
      <c r="C246" s="146"/>
      <c r="D246" s="164"/>
      <c r="E246" s="168">
        <f>SUM(E240:E245)</f>
        <v>2643001471.6700001</v>
      </c>
      <c r="F246" s="171"/>
      <c r="G246" s="172"/>
      <c r="H246" s="167">
        <f>SUM(H240:H245)</f>
        <v>2038345573.1400001</v>
      </c>
      <c r="I246" s="167"/>
      <c r="J246" s="167">
        <f>SUM(J240:J245)</f>
        <v>2038345573.1400001</v>
      </c>
      <c r="K246" s="167"/>
      <c r="L246" s="167">
        <f>+E246-H246</f>
        <v>604655898.52999997</v>
      </c>
      <c r="M246" s="150"/>
    </row>
    <row r="247" spans="1:13" ht="15.75" customHeight="1" x14ac:dyDescent="0.2">
      <c r="A247" s="146"/>
      <c r="B247" s="146"/>
      <c r="C247" s="146"/>
      <c r="D247" s="164"/>
      <c r="E247" s="146"/>
      <c r="F247" s="146"/>
      <c r="G247" s="149"/>
      <c r="H247" s="164"/>
      <c r="I247" s="164"/>
      <c r="J247" s="164"/>
      <c r="K247" s="164"/>
      <c r="L247" s="164"/>
      <c r="M247" s="150"/>
    </row>
    <row r="248" spans="1:13" s="160" customFormat="1" ht="53.45" customHeight="1" x14ac:dyDescent="0.2">
      <c r="A248" s="155" t="s">
        <v>333</v>
      </c>
      <c r="B248" s="155" t="s">
        <v>334</v>
      </c>
      <c r="C248" s="170" t="s">
        <v>330</v>
      </c>
      <c r="D248" s="157">
        <v>5888855.5800000001</v>
      </c>
      <c r="E248" s="157">
        <v>4552128.03</v>
      </c>
      <c r="F248" s="155" t="s">
        <v>263</v>
      </c>
      <c r="G248" s="149" t="s">
        <v>146</v>
      </c>
      <c r="H248" s="157">
        <v>4552128.03</v>
      </c>
      <c r="I248" s="157">
        <f>+H248</f>
        <v>4552128.03</v>
      </c>
      <c r="J248" s="157"/>
      <c r="K248" s="157"/>
      <c r="L248" s="157"/>
      <c r="M248" s="159"/>
    </row>
    <row r="249" spans="1:13" ht="15.75" customHeight="1" x14ac:dyDescent="0.2">
      <c r="A249" s="146"/>
      <c r="B249" s="146"/>
      <c r="C249" s="146"/>
      <c r="D249" s="146"/>
      <c r="E249" s="146"/>
      <c r="F249" s="146"/>
      <c r="G249" s="149"/>
      <c r="H249" s="164"/>
      <c r="I249" s="164"/>
      <c r="J249" s="164"/>
      <c r="K249" s="164"/>
      <c r="L249" s="164"/>
      <c r="M249" s="150"/>
    </row>
    <row r="250" spans="1:13" ht="15.75" customHeight="1" x14ac:dyDescent="0.2">
      <c r="A250" s="146"/>
      <c r="B250" s="146"/>
      <c r="C250" s="146"/>
      <c r="D250" s="146"/>
      <c r="E250" s="168">
        <f>SUM(E248:E249)</f>
        <v>4552128.03</v>
      </c>
      <c r="F250" s="146"/>
      <c r="G250" s="149"/>
      <c r="H250" s="167">
        <f>SUM(H248:H249)</f>
        <v>4552128.03</v>
      </c>
      <c r="I250" s="167">
        <f>SUM(I248:I249)</f>
        <v>4552128.03</v>
      </c>
      <c r="J250" s="164"/>
      <c r="K250" s="164"/>
      <c r="L250" s="167">
        <f>+E250-H250</f>
        <v>0</v>
      </c>
      <c r="M250" s="150"/>
    </row>
    <row r="251" spans="1:13" ht="15.75" customHeight="1" x14ac:dyDescent="0.2">
      <c r="A251" s="146"/>
      <c r="B251" s="146"/>
      <c r="C251" s="146"/>
      <c r="D251" s="146"/>
      <c r="E251" s="146"/>
      <c r="F251" s="146"/>
      <c r="G251" s="149"/>
      <c r="H251" s="164"/>
      <c r="I251" s="164"/>
      <c r="J251" s="164"/>
      <c r="K251" s="164"/>
      <c r="L251" s="164"/>
      <c r="M251" s="150"/>
    </row>
    <row r="252" spans="1:13" ht="15.75" customHeight="1" x14ac:dyDescent="0.2">
      <c r="A252" s="146"/>
      <c r="B252" s="146"/>
      <c r="C252" s="146"/>
      <c r="D252" s="146"/>
      <c r="E252" s="146"/>
      <c r="F252" s="146"/>
      <c r="G252" s="149"/>
      <c r="H252" s="164"/>
      <c r="I252" s="164"/>
      <c r="J252" s="164"/>
      <c r="K252" s="164"/>
      <c r="L252" s="164"/>
      <c r="M252" s="150"/>
    </row>
    <row r="253" spans="1:13" ht="15.75" customHeight="1" x14ac:dyDescent="0.2">
      <c r="A253" s="146"/>
      <c r="B253" s="146"/>
      <c r="C253" s="146"/>
      <c r="D253" s="146"/>
      <c r="E253" s="146"/>
      <c r="F253" s="146"/>
      <c r="G253" s="149"/>
      <c r="H253" s="146"/>
      <c r="I253" s="146"/>
      <c r="J253" s="146"/>
      <c r="K253" s="146"/>
      <c r="L253" s="146"/>
      <c r="M253" s="150"/>
    </row>
    <row r="254" spans="1:13" ht="15.75" customHeight="1" x14ac:dyDescent="0.2"/>
    <row r="255" spans="1:13" ht="15.75" customHeight="1" x14ac:dyDescent="0.2"/>
    <row r="256" spans="1:1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sheetData>
  <mergeCells count="18">
    <mergeCell ref="L11:L12"/>
    <mergeCell ref="M11:M12"/>
    <mergeCell ref="F11:F12"/>
    <mergeCell ref="A2:K2"/>
    <mergeCell ref="A3:K3"/>
    <mergeCell ref="A6:M6"/>
    <mergeCell ref="A8:M8"/>
    <mergeCell ref="A9:G9"/>
    <mergeCell ref="A10:E10"/>
    <mergeCell ref="F10:M10"/>
    <mergeCell ref="A11:A12"/>
    <mergeCell ref="B11:B12"/>
    <mergeCell ref="C11:C12"/>
    <mergeCell ref="D11:D12"/>
    <mergeCell ref="E11:E12"/>
    <mergeCell ref="G11:G12"/>
    <mergeCell ref="H11:H12"/>
    <mergeCell ref="I11:K11"/>
  </mergeCells>
  <dataValidations count="1">
    <dataValidation type="list" allowBlank="1" showErrorMessage="1" sqref="C201 C240" xr:uid="{891B8C7E-5392-4EBC-8AF4-317D1ABC15C9}">
      <formula1>$R$15:$R$62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6DF3-139D-4E4E-85A2-18431512626F}">
  <dimension ref="A1:Z973"/>
  <sheetViews>
    <sheetView showGridLines="0" workbookViewId="0">
      <pane ySplit="9" topLeftCell="A10" activePane="bottomLeft" state="frozen"/>
      <selection pane="bottomLeft" activeCell="G21" sqref="G21"/>
    </sheetView>
  </sheetViews>
  <sheetFormatPr baseColWidth="10" defaultColWidth="14.42578125" defaultRowHeight="15" customHeight="1" x14ac:dyDescent="0.2"/>
  <cols>
    <col min="1" max="1" width="1.5703125" style="137" customWidth="1"/>
    <col min="2" max="2" width="16.42578125" style="137" customWidth="1"/>
    <col min="3" max="3" width="17.5703125" style="137" customWidth="1"/>
    <col min="4" max="4" width="35.5703125" style="137" customWidth="1"/>
    <col min="5" max="5" width="16.28515625" style="137" customWidth="1"/>
    <col min="6" max="7" width="18.7109375" style="137" customWidth="1"/>
    <col min="8" max="8" width="18.85546875" style="137" customWidth="1"/>
    <col min="9" max="9" width="16.7109375" style="137" customWidth="1"/>
    <col min="10" max="10" width="19.85546875" style="137" customWidth="1"/>
    <col min="11" max="11" width="18.85546875" style="137" customWidth="1"/>
    <col min="12" max="14" width="18.7109375" style="137" customWidth="1"/>
    <col min="15" max="15" width="30.7109375" style="137" customWidth="1"/>
    <col min="16" max="26" width="10.7109375" style="137" customWidth="1"/>
    <col min="27" max="16384" width="14.42578125" style="137"/>
  </cols>
  <sheetData>
    <row r="1" spans="1:26" ht="15.75" x14ac:dyDescent="0.25">
      <c r="B1" s="242" t="s">
        <v>346</v>
      </c>
      <c r="C1" s="225"/>
      <c r="D1" s="225"/>
      <c r="E1" s="225"/>
      <c r="F1" s="225"/>
      <c r="G1" s="225"/>
      <c r="H1" s="225"/>
      <c r="I1" s="225"/>
      <c r="J1" s="225"/>
      <c r="K1" s="225"/>
      <c r="L1" s="225"/>
      <c r="M1" s="225"/>
      <c r="R1" s="174"/>
    </row>
    <row r="2" spans="1:26" ht="15.75" x14ac:dyDescent="0.25">
      <c r="B2" s="242" t="s">
        <v>61</v>
      </c>
      <c r="C2" s="225"/>
      <c r="D2" s="225"/>
      <c r="E2" s="225"/>
      <c r="F2" s="225"/>
      <c r="G2" s="225"/>
      <c r="H2" s="225"/>
      <c r="I2" s="225"/>
      <c r="J2" s="225"/>
      <c r="K2" s="225"/>
      <c r="L2" s="225"/>
      <c r="M2" s="225"/>
      <c r="R2" s="174"/>
    </row>
    <row r="3" spans="1:26" ht="15.75" x14ac:dyDescent="0.25">
      <c r="B3" s="242" t="s">
        <v>62</v>
      </c>
      <c r="C3" s="225"/>
      <c r="D3" s="225"/>
      <c r="E3" s="225"/>
      <c r="F3" s="225"/>
      <c r="G3" s="225"/>
      <c r="H3" s="225"/>
      <c r="I3" s="225"/>
      <c r="J3" s="225"/>
      <c r="K3" s="225"/>
      <c r="L3" s="225"/>
      <c r="M3" s="225"/>
      <c r="R3" s="174"/>
    </row>
    <row r="4" spans="1:26" ht="7.5" customHeight="1" x14ac:dyDescent="0.25">
      <c r="B4" s="175"/>
      <c r="C4" s="175"/>
      <c r="D4" s="175"/>
      <c r="E4" s="175"/>
      <c r="F4" s="175"/>
      <c r="G4" s="175"/>
      <c r="H4" s="175"/>
      <c r="I4" s="175"/>
      <c r="J4" s="175"/>
      <c r="K4" s="175"/>
      <c r="L4" s="175"/>
      <c r="M4" s="175"/>
      <c r="R4" s="174"/>
    </row>
    <row r="5" spans="1:26" ht="24" customHeight="1" x14ac:dyDescent="0.25">
      <c r="A5" s="176"/>
      <c r="B5" s="228" t="s">
        <v>63</v>
      </c>
      <c r="C5" s="229"/>
      <c r="D5" s="229"/>
      <c r="E5" s="229"/>
      <c r="F5" s="229"/>
      <c r="G5" s="229"/>
      <c r="H5" s="229"/>
      <c r="I5" s="229"/>
      <c r="J5" s="229"/>
      <c r="K5" s="229"/>
      <c r="L5" s="229"/>
      <c r="M5" s="229"/>
      <c r="N5" s="229"/>
      <c r="O5" s="229"/>
      <c r="P5" s="176"/>
      <c r="Q5" s="176"/>
      <c r="R5" s="174"/>
      <c r="S5" s="176"/>
      <c r="T5" s="176"/>
      <c r="U5" s="176"/>
      <c r="V5" s="176"/>
      <c r="W5" s="176"/>
      <c r="X5" s="176"/>
      <c r="Y5" s="176"/>
      <c r="Z5" s="176"/>
    </row>
    <row r="6" spans="1:26" ht="6.75" customHeight="1" x14ac:dyDescent="0.25">
      <c r="B6" s="177"/>
      <c r="C6" s="177"/>
      <c r="D6" s="177"/>
      <c r="E6" s="177"/>
      <c r="F6" s="178"/>
      <c r="G6" s="178"/>
      <c r="H6" s="178"/>
      <c r="I6" s="178"/>
      <c r="J6" s="179"/>
      <c r="K6" s="179"/>
      <c r="L6" s="179"/>
      <c r="M6" s="179"/>
      <c r="R6" s="174"/>
    </row>
    <row r="7" spans="1:26" ht="15.75" x14ac:dyDescent="0.25">
      <c r="B7" s="231" t="s">
        <v>44</v>
      </c>
      <c r="C7" s="232"/>
      <c r="D7" s="232"/>
      <c r="E7" s="232"/>
      <c r="F7" s="232"/>
      <c r="G7" s="232"/>
      <c r="H7" s="233"/>
      <c r="I7" s="231" t="s">
        <v>45</v>
      </c>
      <c r="J7" s="232"/>
      <c r="K7" s="232"/>
      <c r="L7" s="232"/>
      <c r="M7" s="232"/>
      <c r="N7" s="232"/>
      <c r="O7" s="233"/>
      <c r="R7" s="174"/>
    </row>
    <row r="8" spans="1:26" ht="15" customHeight="1" x14ac:dyDescent="0.25">
      <c r="B8" s="243" t="s">
        <v>64</v>
      </c>
      <c r="C8" s="244" t="s">
        <v>65</v>
      </c>
      <c r="D8" s="244" t="s">
        <v>66</v>
      </c>
      <c r="E8" s="241" t="s">
        <v>67</v>
      </c>
      <c r="F8" s="241" t="s">
        <v>68</v>
      </c>
      <c r="G8" s="241" t="s">
        <v>49</v>
      </c>
      <c r="H8" s="241" t="s">
        <v>69</v>
      </c>
      <c r="I8" s="180"/>
      <c r="J8" s="180"/>
      <c r="K8" s="245" t="s">
        <v>70</v>
      </c>
      <c r="L8" s="233"/>
      <c r="M8" s="239" t="s">
        <v>71</v>
      </c>
      <c r="N8" s="239" t="s">
        <v>72</v>
      </c>
      <c r="O8" s="239" t="s">
        <v>56</v>
      </c>
      <c r="R8" s="174"/>
    </row>
    <row r="9" spans="1:26" ht="44.25" customHeight="1" x14ac:dyDescent="0.25">
      <c r="B9" s="240"/>
      <c r="C9" s="240"/>
      <c r="D9" s="240"/>
      <c r="E9" s="240"/>
      <c r="F9" s="240"/>
      <c r="G9" s="240"/>
      <c r="H9" s="240"/>
      <c r="I9" s="181" t="s">
        <v>73</v>
      </c>
      <c r="J9" s="182" t="s">
        <v>74</v>
      </c>
      <c r="K9" s="183" t="s">
        <v>75</v>
      </c>
      <c r="L9" s="183" t="s">
        <v>76</v>
      </c>
      <c r="M9" s="240"/>
      <c r="N9" s="240"/>
      <c r="O9" s="240"/>
      <c r="R9" s="174" t="s">
        <v>77</v>
      </c>
    </row>
    <row r="10" spans="1:26" ht="38.25" x14ac:dyDescent="0.25">
      <c r="B10" s="173" t="s">
        <v>78</v>
      </c>
      <c r="C10" s="173" t="s">
        <v>92</v>
      </c>
      <c r="D10" s="173" t="s">
        <v>335</v>
      </c>
      <c r="E10" s="184" t="s">
        <v>83</v>
      </c>
      <c r="F10" s="185">
        <v>412864076</v>
      </c>
      <c r="G10" s="185">
        <v>418864076</v>
      </c>
      <c r="H10" s="185">
        <v>412864075.95999998</v>
      </c>
      <c r="I10" s="186" t="s">
        <v>336</v>
      </c>
      <c r="J10" s="149" t="s">
        <v>147</v>
      </c>
      <c r="K10" s="187">
        <v>11056875</v>
      </c>
      <c r="L10" s="188"/>
      <c r="M10" s="187">
        <f>+K10+L10</f>
        <v>11056875</v>
      </c>
      <c r="N10" s="189"/>
      <c r="O10" s="190"/>
      <c r="R10" s="174" t="s">
        <v>78</v>
      </c>
    </row>
    <row r="11" spans="1:26" x14ac:dyDescent="0.25">
      <c r="B11" s="173"/>
      <c r="C11" s="173"/>
      <c r="D11" s="173"/>
      <c r="E11" s="184"/>
      <c r="F11" s="185"/>
      <c r="G11" s="185"/>
      <c r="H11" s="185"/>
      <c r="I11" s="186" t="s">
        <v>336</v>
      </c>
      <c r="J11" s="149" t="s">
        <v>150</v>
      </c>
      <c r="K11" s="187"/>
      <c r="L11" s="188">
        <v>9969343.2799999993</v>
      </c>
      <c r="M11" s="187">
        <f t="shared" ref="M11:M17" si="0">+K11+L11</f>
        <v>9969343.2799999993</v>
      </c>
      <c r="N11" s="189"/>
      <c r="O11" s="190"/>
      <c r="R11" s="174" t="s">
        <v>79</v>
      </c>
    </row>
    <row r="12" spans="1:26" ht="25.5" x14ac:dyDescent="0.25">
      <c r="B12" s="173"/>
      <c r="C12" s="173"/>
      <c r="D12" s="173"/>
      <c r="E12" s="184"/>
      <c r="F12" s="185"/>
      <c r="G12" s="185"/>
      <c r="H12" s="185"/>
      <c r="I12" s="186" t="s">
        <v>336</v>
      </c>
      <c r="J12" s="149" t="s">
        <v>151</v>
      </c>
      <c r="K12" s="187">
        <v>15500000</v>
      </c>
      <c r="L12" s="188"/>
      <c r="M12" s="187">
        <f t="shared" si="0"/>
        <v>15500000</v>
      </c>
      <c r="N12" s="189"/>
      <c r="O12" s="190"/>
      <c r="R12" s="174"/>
      <c r="S12" s="191"/>
    </row>
    <row r="13" spans="1:26" ht="25.5" x14ac:dyDescent="0.25">
      <c r="B13" s="173"/>
      <c r="C13" s="173"/>
      <c r="D13" s="173"/>
      <c r="E13" s="184"/>
      <c r="F13" s="185"/>
      <c r="G13" s="185"/>
      <c r="H13" s="185"/>
      <c r="I13" s="192"/>
      <c r="J13" s="149" t="s">
        <v>152</v>
      </c>
      <c r="K13" s="187"/>
      <c r="L13" s="188">
        <v>25000000</v>
      </c>
      <c r="M13" s="187">
        <f t="shared" si="0"/>
        <v>25000000</v>
      </c>
      <c r="N13" s="189"/>
      <c r="O13" s="190"/>
      <c r="R13" s="193"/>
      <c r="S13" s="191"/>
    </row>
    <row r="14" spans="1:26" ht="25.5" x14ac:dyDescent="0.25">
      <c r="B14" s="173"/>
      <c r="C14" s="173"/>
      <c r="D14" s="173"/>
      <c r="E14" s="184"/>
      <c r="F14" s="185"/>
      <c r="G14" s="185"/>
      <c r="H14" s="185"/>
      <c r="I14" s="186" t="s">
        <v>337</v>
      </c>
      <c r="J14" s="149" t="s">
        <v>147</v>
      </c>
      <c r="K14" s="187">
        <v>79546288.290000007</v>
      </c>
      <c r="L14" s="188"/>
      <c r="M14" s="187">
        <f t="shared" si="0"/>
        <v>79546288.290000007</v>
      </c>
      <c r="N14" s="189"/>
      <c r="O14" s="190"/>
      <c r="R14" s="194" t="s">
        <v>80</v>
      </c>
      <c r="S14" s="191" t="s">
        <v>81</v>
      </c>
    </row>
    <row r="15" spans="1:26" x14ac:dyDescent="0.25">
      <c r="B15" s="173"/>
      <c r="C15" s="173"/>
      <c r="D15" s="173"/>
      <c r="E15" s="184"/>
      <c r="F15" s="185"/>
      <c r="G15" s="185"/>
      <c r="H15" s="185"/>
      <c r="I15" s="186" t="s">
        <v>337</v>
      </c>
      <c r="J15" s="149" t="s">
        <v>150</v>
      </c>
      <c r="K15" s="187"/>
      <c r="L15" s="188">
        <v>3589170</v>
      </c>
      <c r="M15" s="187">
        <f t="shared" si="0"/>
        <v>3589170</v>
      </c>
      <c r="N15" s="189"/>
      <c r="O15" s="190"/>
      <c r="R15" s="194" t="s">
        <v>82</v>
      </c>
      <c r="S15" s="191" t="s">
        <v>83</v>
      </c>
    </row>
    <row r="16" spans="1:26" ht="25.5" x14ac:dyDescent="0.25">
      <c r="B16" s="173"/>
      <c r="C16" s="173"/>
      <c r="D16" s="173"/>
      <c r="E16" s="184"/>
      <c r="F16" s="185"/>
      <c r="G16" s="185"/>
      <c r="H16" s="185"/>
      <c r="I16" s="186" t="s">
        <v>338</v>
      </c>
      <c r="J16" s="149" t="s">
        <v>147</v>
      </c>
      <c r="K16" s="187"/>
      <c r="L16" s="188">
        <v>71899877.239999995</v>
      </c>
      <c r="M16" s="187">
        <f t="shared" si="0"/>
        <v>71899877.239999995</v>
      </c>
      <c r="N16" s="189"/>
      <c r="O16" s="190"/>
      <c r="R16" s="194" t="s">
        <v>84</v>
      </c>
      <c r="S16" s="191"/>
    </row>
    <row r="17" spans="2:19" x14ac:dyDescent="0.25">
      <c r="B17" s="173"/>
      <c r="C17" s="173"/>
      <c r="D17" s="173"/>
      <c r="E17" s="184"/>
      <c r="F17" s="185"/>
      <c r="G17" s="185"/>
      <c r="H17" s="185"/>
      <c r="I17" s="192"/>
      <c r="J17" s="149" t="s">
        <v>150</v>
      </c>
      <c r="K17" s="187"/>
      <c r="L17" s="188">
        <v>130518680.33</v>
      </c>
      <c r="M17" s="187">
        <f t="shared" si="0"/>
        <v>130518680.33</v>
      </c>
      <c r="N17" s="189"/>
      <c r="O17" s="190"/>
      <c r="R17" s="194" t="s">
        <v>85</v>
      </c>
      <c r="S17" s="191"/>
    </row>
    <row r="18" spans="2:19" x14ac:dyDescent="0.25">
      <c r="B18" s="173"/>
      <c r="C18" s="173"/>
      <c r="D18" s="173"/>
      <c r="E18" s="184"/>
      <c r="F18" s="185"/>
      <c r="G18" s="185"/>
      <c r="H18" s="185"/>
      <c r="I18" s="192"/>
      <c r="J18" s="149"/>
      <c r="K18" s="187"/>
      <c r="L18" s="188"/>
      <c r="M18" s="187"/>
      <c r="N18" s="189"/>
      <c r="O18" s="190"/>
      <c r="R18" s="194" t="s">
        <v>86</v>
      </c>
      <c r="S18" s="191"/>
    </row>
    <row r="19" spans="2:19" x14ac:dyDescent="0.25">
      <c r="B19" s="173"/>
      <c r="C19" s="173"/>
      <c r="D19" s="173"/>
      <c r="E19" s="184"/>
      <c r="F19" s="185"/>
      <c r="G19" s="195" t="s">
        <v>179</v>
      </c>
      <c r="H19" s="195">
        <f>SUM(H10:H18)</f>
        <v>412864075.95999998</v>
      </c>
      <c r="I19" s="196"/>
      <c r="J19" s="172"/>
      <c r="K19" s="197">
        <f>SUM(K10:K18)</f>
        <v>106103163.29000001</v>
      </c>
      <c r="L19" s="198">
        <f>SUM(L10:L18)</f>
        <v>240977070.84999999</v>
      </c>
      <c r="M19" s="197">
        <f>+L19+K19</f>
        <v>347080234.13999999</v>
      </c>
      <c r="N19" s="199">
        <f>+H19-M19</f>
        <v>65783841.819999993</v>
      </c>
      <c r="O19" s="190"/>
      <c r="R19" s="194" t="s">
        <v>87</v>
      </c>
      <c r="S19" s="191"/>
    </row>
    <row r="20" spans="2:19" x14ac:dyDescent="0.25">
      <c r="B20" s="173"/>
      <c r="C20" s="173"/>
      <c r="D20" s="173"/>
      <c r="E20" s="184"/>
      <c r="F20" s="185"/>
      <c r="G20" s="185"/>
      <c r="H20" s="185"/>
      <c r="I20" s="192"/>
      <c r="J20" s="149"/>
      <c r="K20" s="187"/>
      <c r="L20" s="188"/>
      <c r="M20" s="187"/>
      <c r="N20" s="189"/>
      <c r="O20" s="190"/>
      <c r="R20" s="194" t="s">
        <v>88</v>
      </c>
      <c r="S20" s="191"/>
    </row>
    <row r="21" spans="2:19" ht="145.15" customHeight="1" x14ac:dyDescent="0.25">
      <c r="B21" s="173" t="s">
        <v>79</v>
      </c>
      <c r="C21" s="173" t="s">
        <v>96</v>
      </c>
      <c r="D21" s="173" t="s">
        <v>339</v>
      </c>
      <c r="E21" s="184" t="s">
        <v>83</v>
      </c>
      <c r="F21" s="185">
        <v>2616148234</v>
      </c>
      <c r="G21" s="185">
        <v>2616148234</v>
      </c>
      <c r="H21" s="185">
        <v>2643001471.6700001</v>
      </c>
      <c r="I21" s="186" t="s">
        <v>338</v>
      </c>
      <c r="J21" s="149" t="s">
        <v>145</v>
      </c>
      <c r="K21" s="187"/>
      <c r="L21" s="164">
        <v>635892372.79999995</v>
      </c>
      <c r="M21" s="187">
        <f>+K21+L21</f>
        <v>635892372.79999995</v>
      </c>
      <c r="N21" s="189"/>
      <c r="O21" s="190"/>
      <c r="R21" s="194" t="s">
        <v>89</v>
      </c>
      <c r="S21" s="191"/>
    </row>
    <row r="22" spans="2:19" ht="15.75" customHeight="1" x14ac:dyDescent="0.25">
      <c r="B22" s="173"/>
      <c r="C22" s="173"/>
      <c r="D22" s="173"/>
      <c r="E22" s="184"/>
      <c r="F22" s="185"/>
      <c r="G22" s="185"/>
      <c r="H22" s="185"/>
      <c r="I22" s="192"/>
      <c r="J22" s="149" t="s">
        <v>146</v>
      </c>
      <c r="K22" s="187"/>
      <c r="L22" s="164">
        <v>107805406.42</v>
      </c>
      <c r="M22" s="187">
        <f t="shared" ref="M22:M25" si="1">+K22+L22</f>
        <v>107805406.42</v>
      </c>
      <c r="N22" s="189"/>
      <c r="O22" s="190"/>
      <c r="R22" s="194" t="s">
        <v>90</v>
      </c>
      <c r="S22" s="191"/>
    </row>
    <row r="23" spans="2:19" ht="45" customHeight="1" x14ac:dyDescent="0.25">
      <c r="B23" s="173"/>
      <c r="C23" s="173"/>
      <c r="D23" s="173"/>
      <c r="E23" s="184"/>
      <c r="F23" s="185"/>
      <c r="G23" s="185"/>
      <c r="H23" s="185"/>
      <c r="I23" s="192"/>
      <c r="J23" s="149" t="s">
        <v>147</v>
      </c>
      <c r="K23" s="187"/>
      <c r="L23" s="164">
        <v>542407541.70000005</v>
      </c>
      <c r="M23" s="187">
        <f t="shared" si="1"/>
        <v>542407541.70000005</v>
      </c>
      <c r="N23" s="189"/>
      <c r="O23" s="190"/>
      <c r="R23" s="194" t="s">
        <v>91</v>
      </c>
      <c r="S23" s="191"/>
    </row>
    <row r="24" spans="2:19" ht="15.75" customHeight="1" x14ac:dyDescent="0.25">
      <c r="B24" s="173"/>
      <c r="C24" s="173"/>
      <c r="D24" s="173"/>
      <c r="E24" s="184"/>
      <c r="F24" s="185"/>
      <c r="G24" s="185"/>
      <c r="H24" s="185"/>
      <c r="I24" s="192"/>
      <c r="J24" s="149" t="s">
        <v>150</v>
      </c>
      <c r="K24" s="187"/>
      <c r="L24" s="164">
        <v>737081729.49000001</v>
      </c>
      <c r="M24" s="187">
        <f t="shared" si="1"/>
        <v>737081729.49000001</v>
      </c>
      <c r="N24" s="189"/>
      <c r="O24" s="190"/>
      <c r="R24" s="194" t="s">
        <v>92</v>
      </c>
      <c r="S24" s="191"/>
    </row>
    <row r="25" spans="2:19" ht="48.6" customHeight="1" x14ac:dyDescent="0.25">
      <c r="B25" s="173"/>
      <c r="C25" s="173"/>
      <c r="D25" s="173"/>
      <c r="E25" s="184"/>
      <c r="F25" s="185"/>
      <c r="G25" s="185"/>
      <c r="H25" s="185"/>
      <c r="I25" s="192"/>
      <c r="J25" s="149" t="s">
        <v>151</v>
      </c>
      <c r="K25" s="187"/>
      <c r="L25" s="164">
        <v>15158522.73</v>
      </c>
      <c r="M25" s="187">
        <f t="shared" si="1"/>
        <v>15158522.73</v>
      </c>
      <c r="N25" s="189"/>
      <c r="O25" s="190"/>
      <c r="R25" s="194" t="s">
        <v>93</v>
      </c>
      <c r="S25" s="191"/>
    </row>
    <row r="26" spans="2:19" ht="36" customHeight="1" x14ac:dyDescent="0.25">
      <c r="B26" s="173"/>
      <c r="C26" s="173"/>
      <c r="D26" s="173"/>
      <c r="E26" s="184"/>
      <c r="F26" s="185"/>
      <c r="G26" s="185"/>
      <c r="H26" s="185"/>
      <c r="I26" s="192"/>
      <c r="J26" s="149"/>
      <c r="K26" s="187"/>
      <c r="L26" s="200"/>
      <c r="M26" s="187"/>
      <c r="N26" s="189"/>
      <c r="O26" s="190"/>
      <c r="R26" s="194" t="s">
        <v>94</v>
      </c>
      <c r="S26" s="191"/>
    </row>
    <row r="27" spans="2:19" ht="15.75" customHeight="1" x14ac:dyDescent="0.25">
      <c r="B27" s="173"/>
      <c r="C27" s="173"/>
      <c r="D27" s="173"/>
      <c r="E27" s="184"/>
      <c r="F27" s="185"/>
      <c r="G27" s="195" t="s">
        <v>179</v>
      </c>
      <c r="H27" s="195">
        <f>SUM(H21:H26)</f>
        <v>2643001471.6700001</v>
      </c>
      <c r="I27" s="192"/>
      <c r="J27" s="149"/>
      <c r="K27" s="187"/>
      <c r="L27" s="198">
        <f>SUM(L21:L26)</f>
        <v>2038345573.1400001</v>
      </c>
      <c r="M27" s="197">
        <f>SUM(M21:M26)</f>
        <v>2038345573.1400001</v>
      </c>
      <c r="N27" s="199">
        <f>+H27-M27</f>
        <v>604655898.52999997</v>
      </c>
      <c r="O27" s="190"/>
      <c r="R27" s="194" t="s">
        <v>95</v>
      </c>
      <c r="S27" s="191"/>
    </row>
    <row r="28" spans="2:19" ht="15.75" customHeight="1" x14ac:dyDescent="0.25">
      <c r="B28" s="173"/>
      <c r="C28" s="173"/>
      <c r="D28" s="173"/>
      <c r="E28" s="184"/>
      <c r="F28" s="185"/>
      <c r="G28" s="185"/>
      <c r="H28" s="185"/>
      <c r="I28" s="192"/>
      <c r="J28" s="149"/>
      <c r="K28" s="187"/>
      <c r="L28" s="200"/>
      <c r="M28" s="187"/>
      <c r="N28" s="189"/>
      <c r="O28" s="190"/>
      <c r="R28" s="194" t="s">
        <v>96</v>
      </c>
      <c r="S28" s="191"/>
    </row>
    <row r="29" spans="2:19" ht="15.75" customHeight="1" x14ac:dyDescent="0.25">
      <c r="B29" s="173"/>
      <c r="C29" s="173"/>
      <c r="D29" s="173"/>
      <c r="E29" s="184"/>
      <c r="F29" s="185"/>
      <c r="G29" s="195" t="s">
        <v>37</v>
      </c>
      <c r="H29" s="195">
        <f>+H27+H19</f>
        <v>3055865547.6300001</v>
      </c>
      <c r="I29" s="192"/>
      <c r="J29" s="149"/>
      <c r="K29" s="201">
        <f>+K19</f>
        <v>106103163.29000001</v>
      </c>
      <c r="L29" s="198">
        <f>+L27+L19</f>
        <v>2279322643.9900002</v>
      </c>
      <c r="M29" s="201">
        <f>+M27+M19</f>
        <v>2385425807.2800002</v>
      </c>
      <c r="N29" s="202">
        <f>+H29-M29</f>
        <v>670439740.3499999</v>
      </c>
      <c r="O29" s="190"/>
      <c r="R29" s="194" t="s">
        <v>110</v>
      </c>
      <c r="S29" s="191"/>
    </row>
    <row r="30" spans="2:19" ht="15.75" customHeight="1" x14ac:dyDescent="0.25">
      <c r="B30" s="173"/>
      <c r="C30" s="173"/>
      <c r="D30" s="173"/>
      <c r="E30" s="184"/>
      <c r="F30" s="185"/>
      <c r="G30" s="185"/>
      <c r="H30" s="185"/>
      <c r="I30" s="192"/>
      <c r="J30" s="149"/>
      <c r="K30" s="187"/>
      <c r="L30" s="200"/>
      <c r="M30" s="187"/>
      <c r="N30" s="189"/>
      <c r="O30" s="190"/>
      <c r="R30" s="194" t="s">
        <v>111</v>
      </c>
      <c r="S30" s="191"/>
    </row>
    <row r="31" spans="2:19" ht="15.75" customHeight="1" x14ac:dyDescent="0.25">
      <c r="R31" s="194" t="s">
        <v>112</v>
      </c>
      <c r="S31" s="191"/>
    </row>
    <row r="32" spans="2:19" ht="15.75" customHeight="1" x14ac:dyDescent="0.25">
      <c r="R32" s="194" t="s">
        <v>113</v>
      </c>
      <c r="S32" s="191"/>
    </row>
    <row r="33" spans="18:19" ht="15.75" customHeight="1" x14ac:dyDescent="0.25">
      <c r="R33" s="194" t="s">
        <v>114</v>
      </c>
      <c r="S33" s="191"/>
    </row>
    <row r="34" spans="18:19" ht="15.75" customHeight="1" x14ac:dyDescent="0.25">
      <c r="R34" s="194" t="s">
        <v>115</v>
      </c>
      <c r="S34" s="191"/>
    </row>
    <row r="35" spans="18:19" ht="15.75" customHeight="1" x14ac:dyDescent="0.25">
      <c r="R35" s="194" t="s">
        <v>116</v>
      </c>
      <c r="S35" s="191"/>
    </row>
    <row r="36" spans="18:19" ht="15.75" customHeight="1" x14ac:dyDescent="0.25">
      <c r="R36" s="194" t="s">
        <v>117</v>
      </c>
      <c r="S36" s="191"/>
    </row>
    <row r="37" spans="18:19" ht="15.75" customHeight="1" x14ac:dyDescent="0.25">
      <c r="R37" s="194" t="s">
        <v>118</v>
      </c>
      <c r="S37" s="191"/>
    </row>
    <row r="38" spans="18:19" ht="15.75" customHeight="1" x14ac:dyDescent="0.25">
      <c r="R38" s="194" t="s">
        <v>119</v>
      </c>
      <c r="S38" s="191"/>
    </row>
    <row r="39" spans="18:19" ht="15.75" customHeight="1" x14ac:dyDescent="0.25">
      <c r="R39" s="194" t="s">
        <v>120</v>
      </c>
      <c r="S39" s="191"/>
    </row>
    <row r="40" spans="18:19" ht="15.75" customHeight="1" x14ac:dyDescent="0.25">
      <c r="R40" s="194" t="s">
        <v>121</v>
      </c>
      <c r="S40" s="191"/>
    </row>
    <row r="41" spans="18:19" ht="15.75" customHeight="1" x14ac:dyDescent="0.25">
      <c r="R41" s="194" t="s">
        <v>122</v>
      </c>
    </row>
    <row r="42" spans="18:19" ht="15.75" customHeight="1" x14ac:dyDescent="0.25">
      <c r="R42" s="194" t="s">
        <v>123</v>
      </c>
    </row>
    <row r="43" spans="18:19" ht="15.75" customHeight="1" x14ac:dyDescent="0.25">
      <c r="R43" s="194" t="s">
        <v>124</v>
      </c>
    </row>
    <row r="44" spans="18:19" ht="15.75" customHeight="1" x14ac:dyDescent="0.25">
      <c r="R44" s="194" t="s">
        <v>125</v>
      </c>
    </row>
    <row r="45" spans="18:19" ht="15.75" customHeight="1" x14ac:dyDescent="0.25">
      <c r="R45" s="194" t="s">
        <v>126</v>
      </c>
    </row>
    <row r="46" spans="18:19" ht="15.75" customHeight="1" x14ac:dyDescent="0.25">
      <c r="R46" s="194" t="s">
        <v>127</v>
      </c>
    </row>
    <row r="47" spans="18:19" ht="15.75" customHeight="1" x14ac:dyDescent="0.25">
      <c r="R47" s="194" t="s">
        <v>128</v>
      </c>
    </row>
    <row r="48" spans="18:19" ht="15.75" customHeight="1" x14ac:dyDescent="0.25">
      <c r="R48" s="194" t="s">
        <v>129</v>
      </c>
    </row>
    <row r="49" spans="18:18" ht="15.75" customHeight="1" x14ac:dyDescent="0.25">
      <c r="R49" s="194" t="s">
        <v>130</v>
      </c>
    </row>
    <row r="50" spans="18:18" ht="15.75" customHeight="1" x14ac:dyDescent="0.25">
      <c r="R50" s="194" t="s">
        <v>131</v>
      </c>
    </row>
    <row r="51" spans="18:18" ht="15.75" customHeight="1" x14ac:dyDescent="0.25">
      <c r="R51" s="194" t="s">
        <v>132</v>
      </c>
    </row>
    <row r="52" spans="18:18" ht="15.75" customHeight="1" x14ac:dyDescent="0.25">
      <c r="R52" s="194" t="s">
        <v>133</v>
      </c>
    </row>
    <row r="53" spans="18:18" ht="15.75" customHeight="1" x14ac:dyDescent="0.25">
      <c r="R53" s="194" t="s">
        <v>134</v>
      </c>
    </row>
    <row r="54" spans="18:18" ht="15.75" customHeight="1" x14ac:dyDescent="0.25">
      <c r="R54" s="194" t="s">
        <v>135</v>
      </c>
    </row>
    <row r="55" spans="18:18" ht="15.75" customHeight="1" x14ac:dyDescent="0.25">
      <c r="R55" s="194" t="s">
        <v>136</v>
      </c>
    </row>
    <row r="56" spans="18:18" ht="15.75" customHeight="1" x14ac:dyDescent="0.25">
      <c r="R56" s="194" t="s">
        <v>137</v>
      </c>
    </row>
    <row r="57" spans="18:18" ht="15.75" customHeight="1" x14ac:dyDescent="0.25">
      <c r="R57" s="194" t="s">
        <v>138</v>
      </c>
    </row>
    <row r="58" spans="18:18" ht="15.75" customHeight="1" x14ac:dyDescent="0.25">
      <c r="R58" s="194" t="s">
        <v>139</v>
      </c>
    </row>
    <row r="59" spans="18:18" ht="15.75" customHeight="1" x14ac:dyDescent="0.25">
      <c r="R59" s="194" t="s">
        <v>140</v>
      </c>
    </row>
    <row r="60" spans="18:18" ht="15.75" customHeight="1" x14ac:dyDescent="0.25">
      <c r="R60" s="194" t="s">
        <v>141</v>
      </c>
    </row>
    <row r="61" spans="18:18" ht="15.75" customHeight="1" x14ac:dyDescent="0.25">
      <c r="R61" s="194" t="s">
        <v>142</v>
      </c>
    </row>
    <row r="62" spans="18:18" ht="15.75" customHeight="1" x14ac:dyDescent="0.25">
      <c r="R62" s="194" t="s">
        <v>143</v>
      </c>
    </row>
    <row r="63" spans="18:18" ht="15.75" customHeight="1" x14ac:dyDescent="0.25">
      <c r="R63" s="174"/>
    </row>
    <row r="64" spans="18:18" ht="15.75" customHeight="1" x14ac:dyDescent="0.25">
      <c r="R64" s="174"/>
    </row>
    <row r="65" spans="18:18" ht="15.75" customHeight="1" x14ac:dyDescent="0.25">
      <c r="R65" s="174"/>
    </row>
    <row r="66" spans="18:18" ht="15.75" customHeight="1" x14ac:dyDescent="0.25">
      <c r="R66" s="174"/>
    </row>
    <row r="67" spans="18:18" ht="15.75" customHeight="1" x14ac:dyDescent="0.25">
      <c r="R67" s="174"/>
    </row>
    <row r="68" spans="18:18" ht="15.75" customHeight="1" x14ac:dyDescent="0.25">
      <c r="R68" s="174"/>
    </row>
    <row r="69" spans="18:18" ht="15.75" customHeight="1" x14ac:dyDescent="0.25">
      <c r="R69" s="174"/>
    </row>
    <row r="70" spans="18:18" ht="15.75" customHeight="1" x14ac:dyDescent="0.25">
      <c r="R70" s="174"/>
    </row>
    <row r="71" spans="18:18" ht="15.75" customHeight="1" x14ac:dyDescent="0.25">
      <c r="R71" s="174"/>
    </row>
    <row r="72" spans="18:18" ht="15.75" customHeight="1" x14ac:dyDescent="0.25">
      <c r="R72" s="174"/>
    </row>
    <row r="73" spans="18:18" ht="15.75" customHeight="1" x14ac:dyDescent="0.25">
      <c r="R73" s="174"/>
    </row>
    <row r="74" spans="18:18" ht="15.75" customHeight="1" x14ac:dyDescent="0.25">
      <c r="R74" s="174"/>
    </row>
    <row r="75" spans="18:18" ht="15.75" customHeight="1" x14ac:dyDescent="0.25">
      <c r="R75" s="174"/>
    </row>
    <row r="76" spans="18:18" ht="15.75" customHeight="1" x14ac:dyDescent="0.25">
      <c r="R76" s="174"/>
    </row>
    <row r="77" spans="18:18" ht="15.75" customHeight="1" x14ac:dyDescent="0.25">
      <c r="R77" s="174"/>
    </row>
    <row r="78" spans="18:18" ht="15.75" customHeight="1" x14ac:dyDescent="0.25">
      <c r="R78" s="174"/>
    </row>
    <row r="79" spans="18:18" ht="15.75" customHeight="1" x14ac:dyDescent="0.25">
      <c r="R79" s="174"/>
    </row>
    <row r="80" spans="18:18" ht="15.75" customHeight="1" x14ac:dyDescent="0.25">
      <c r="R80" s="174"/>
    </row>
    <row r="81" spans="18:18" ht="15.75" customHeight="1" x14ac:dyDescent="0.25">
      <c r="R81" s="174"/>
    </row>
    <row r="82" spans="18:18" ht="15.75" customHeight="1" x14ac:dyDescent="0.25">
      <c r="R82" s="174"/>
    </row>
    <row r="83" spans="18:18" ht="15.75" customHeight="1" x14ac:dyDescent="0.25">
      <c r="R83" s="174"/>
    </row>
    <row r="84" spans="18:18" ht="15.75" customHeight="1" x14ac:dyDescent="0.25">
      <c r="R84" s="174"/>
    </row>
    <row r="85" spans="18:18" ht="15.75" customHeight="1" x14ac:dyDescent="0.25">
      <c r="R85" s="174"/>
    </row>
    <row r="86" spans="18:18" ht="15.75" customHeight="1" x14ac:dyDescent="0.25">
      <c r="R86" s="174"/>
    </row>
    <row r="87" spans="18:18" ht="15.75" customHeight="1" x14ac:dyDescent="0.25">
      <c r="R87" s="174"/>
    </row>
    <row r="88" spans="18:18" ht="15.75" customHeight="1" x14ac:dyDescent="0.25">
      <c r="R88" s="174"/>
    </row>
    <row r="89" spans="18:18" ht="15.75" customHeight="1" x14ac:dyDescent="0.25">
      <c r="R89" s="174"/>
    </row>
    <row r="90" spans="18:18" ht="15.75" customHeight="1" x14ac:dyDescent="0.25">
      <c r="R90" s="174"/>
    </row>
    <row r="91" spans="18:18" ht="15.75" customHeight="1" x14ac:dyDescent="0.25">
      <c r="R91" s="194" t="s">
        <v>144</v>
      </c>
    </row>
    <row r="92" spans="18:18" ht="15.75" customHeight="1" x14ac:dyDescent="0.25">
      <c r="R92" s="174" t="s">
        <v>145</v>
      </c>
    </row>
    <row r="93" spans="18:18" ht="15.75" customHeight="1" x14ac:dyDescent="0.25">
      <c r="R93" s="174" t="s">
        <v>146</v>
      </c>
    </row>
    <row r="94" spans="18:18" ht="15.75" customHeight="1" x14ac:dyDescent="0.25">
      <c r="R94" s="174" t="s">
        <v>147</v>
      </c>
    </row>
    <row r="95" spans="18:18" ht="15.75" customHeight="1" x14ac:dyDescent="0.25">
      <c r="R95" s="174" t="s">
        <v>148</v>
      </c>
    </row>
    <row r="96" spans="18:18" ht="15.75" customHeight="1" x14ac:dyDescent="0.25">
      <c r="R96" s="174" t="s">
        <v>149</v>
      </c>
    </row>
    <row r="97" spans="18:18" ht="15.75" customHeight="1" x14ac:dyDescent="0.25">
      <c r="R97" s="174" t="s">
        <v>150</v>
      </c>
    </row>
    <row r="98" spans="18:18" ht="15.75" customHeight="1" x14ac:dyDescent="0.25">
      <c r="R98" s="174" t="s">
        <v>151</v>
      </c>
    </row>
    <row r="99" spans="18:18" ht="15.75" customHeight="1" x14ac:dyDescent="0.25">
      <c r="R99" s="174" t="s">
        <v>152</v>
      </c>
    </row>
    <row r="100" spans="18:18" ht="15.75" customHeight="1" x14ac:dyDescent="0.25">
      <c r="R100" s="174" t="s">
        <v>153</v>
      </c>
    </row>
    <row r="101" spans="18:18" ht="15.75" customHeight="1" x14ac:dyDescent="0.25">
      <c r="R101" s="174" t="s">
        <v>154</v>
      </c>
    </row>
    <row r="102" spans="18:18" ht="15.75" customHeight="1" x14ac:dyDescent="0.25">
      <c r="R102" s="176"/>
    </row>
    <row r="103" spans="18:18" ht="15.75" customHeight="1" x14ac:dyDescent="0.25">
      <c r="R103" s="176"/>
    </row>
    <row r="104" spans="18:18" ht="15.75" customHeight="1" x14ac:dyDescent="0.25">
      <c r="R104" s="176"/>
    </row>
    <row r="105" spans="18:18" ht="15.75" customHeight="1" x14ac:dyDescent="0.25">
      <c r="R105" s="176"/>
    </row>
    <row r="106" spans="18:18" ht="15.75" customHeight="1" x14ac:dyDescent="0.25">
      <c r="R106" s="174"/>
    </row>
    <row r="107" spans="18:18" ht="15.75" customHeight="1" x14ac:dyDescent="0.25">
      <c r="R107" s="174"/>
    </row>
    <row r="108" spans="18:18" ht="15.75" customHeight="1" x14ac:dyDescent="0.25">
      <c r="R108" s="174"/>
    </row>
    <row r="109" spans="18:18" ht="15.75" customHeight="1" x14ac:dyDescent="0.25">
      <c r="R109" s="174"/>
    </row>
    <row r="110" spans="18:18" ht="15.75" customHeight="1" x14ac:dyDescent="0.25">
      <c r="R110" s="174"/>
    </row>
    <row r="111" spans="18:18" ht="15.75" customHeight="1" x14ac:dyDescent="0.25">
      <c r="R111" s="174"/>
    </row>
    <row r="112" spans="18:18" ht="15.75" customHeight="1" x14ac:dyDescent="0.25">
      <c r="R112" s="174"/>
    </row>
    <row r="113" spans="18:18" ht="15.75" customHeight="1" x14ac:dyDescent="0.25">
      <c r="R113" s="174"/>
    </row>
    <row r="114" spans="18:18" ht="15.75" customHeight="1" x14ac:dyDescent="0.25">
      <c r="R114" s="174"/>
    </row>
    <row r="115" spans="18:18" ht="15.75" customHeight="1" x14ac:dyDescent="0.25">
      <c r="R115" s="174"/>
    </row>
    <row r="116" spans="18:18" ht="15.75" customHeight="1" x14ac:dyDescent="0.25">
      <c r="R116" s="174"/>
    </row>
    <row r="117" spans="18:18" ht="15.75" customHeight="1" x14ac:dyDescent="0.25">
      <c r="R117" s="174"/>
    </row>
    <row r="118" spans="18:18" ht="15.75" customHeight="1" x14ac:dyDescent="0.25">
      <c r="R118" s="174"/>
    </row>
    <row r="119" spans="18:18" ht="15.75" customHeight="1" x14ac:dyDescent="0.25">
      <c r="R119" s="174"/>
    </row>
    <row r="120" spans="18:18" ht="15.75" customHeight="1" x14ac:dyDescent="0.25">
      <c r="R120" s="174"/>
    </row>
    <row r="121" spans="18:18" ht="15.75" customHeight="1" x14ac:dyDescent="0.25">
      <c r="R121" s="174"/>
    </row>
    <row r="122" spans="18:18" ht="15.75" customHeight="1" x14ac:dyDescent="0.25">
      <c r="R122" s="174"/>
    </row>
    <row r="123" spans="18:18" ht="15.75" customHeight="1" x14ac:dyDescent="0.25">
      <c r="R123" s="174"/>
    </row>
    <row r="124" spans="18:18" ht="15.75" customHeight="1" x14ac:dyDescent="0.25">
      <c r="R124" s="174"/>
    </row>
    <row r="125" spans="18:18" ht="15.75" customHeight="1" x14ac:dyDescent="0.25">
      <c r="R125" s="174"/>
    </row>
    <row r="126" spans="18:18" ht="15.75" customHeight="1" x14ac:dyDescent="0.25">
      <c r="R126" s="174"/>
    </row>
    <row r="127" spans="18:18" ht="15.75" customHeight="1" x14ac:dyDescent="0.25">
      <c r="R127" s="174"/>
    </row>
    <row r="128" spans="18:18" ht="15.75" customHeight="1" x14ac:dyDescent="0.25">
      <c r="R128" s="174"/>
    </row>
    <row r="129" spans="18:18" ht="15.75" customHeight="1" x14ac:dyDescent="0.25">
      <c r="R129" s="174"/>
    </row>
    <row r="130" spans="18:18" ht="15.75" customHeight="1" x14ac:dyDescent="0.25">
      <c r="R130" s="174"/>
    </row>
    <row r="131" spans="18:18" ht="15.75" customHeight="1" x14ac:dyDescent="0.25">
      <c r="R131" s="174"/>
    </row>
    <row r="132" spans="18:18" ht="15.75" customHeight="1" x14ac:dyDescent="0.25">
      <c r="R132" s="174"/>
    </row>
    <row r="133" spans="18:18" ht="15.75" customHeight="1" x14ac:dyDescent="0.25">
      <c r="R133" s="174"/>
    </row>
    <row r="134" spans="18:18" ht="15.75" customHeight="1" x14ac:dyDescent="0.25">
      <c r="R134" s="174"/>
    </row>
    <row r="135" spans="18:18" ht="15.75" customHeight="1" x14ac:dyDescent="0.25">
      <c r="R135" s="174"/>
    </row>
    <row r="136" spans="18:18" ht="15.75" customHeight="1" x14ac:dyDescent="0.25">
      <c r="R136" s="174"/>
    </row>
    <row r="137" spans="18:18" ht="15.75" customHeight="1" x14ac:dyDescent="0.25">
      <c r="R137" s="174"/>
    </row>
    <row r="138" spans="18:18" ht="15.75" customHeight="1" x14ac:dyDescent="0.25">
      <c r="R138" s="174"/>
    </row>
    <row r="139" spans="18:18" ht="15.75" customHeight="1" x14ac:dyDescent="0.25">
      <c r="R139" s="174"/>
    </row>
    <row r="140" spans="18:18" ht="15.75" customHeight="1" x14ac:dyDescent="0.25">
      <c r="R140" s="174"/>
    </row>
    <row r="141" spans="18:18" ht="15.75" customHeight="1" x14ac:dyDescent="0.25">
      <c r="R141" s="174"/>
    </row>
    <row r="142" spans="18:18" ht="15.75" customHeight="1" x14ac:dyDescent="0.25">
      <c r="R142" s="174"/>
    </row>
    <row r="143" spans="18:18" ht="15.75" customHeight="1" x14ac:dyDescent="0.25">
      <c r="R143" s="174"/>
    </row>
    <row r="144" spans="18:18" ht="15.75" customHeight="1" x14ac:dyDescent="0.25">
      <c r="R144" s="174"/>
    </row>
    <row r="145" spans="18:18" ht="15.75" customHeight="1" x14ac:dyDescent="0.25">
      <c r="R145" s="174"/>
    </row>
    <row r="146" spans="18:18" ht="15.75" customHeight="1" x14ac:dyDescent="0.25">
      <c r="R146" s="174"/>
    </row>
    <row r="147" spans="18:18" ht="15.75" customHeight="1" x14ac:dyDescent="0.25">
      <c r="R147" s="174"/>
    </row>
    <row r="148" spans="18:18" ht="15.75" customHeight="1" x14ac:dyDescent="0.25">
      <c r="R148" s="174"/>
    </row>
    <row r="149" spans="18:18" ht="15.75" customHeight="1" x14ac:dyDescent="0.25">
      <c r="R149" s="174"/>
    </row>
    <row r="150" spans="18:18" ht="15.75" customHeight="1" x14ac:dyDescent="0.25">
      <c r="R150" s="174"/>
    </row>
    <row r="151" spans="18:18" ht="15.75" customHeight="1" x14ac:dyDescent="0.25">
      <c r="R151" s="174"/>
    </row>
    <row r="152" spans="18:18" ht="15.75" customHeight="1" x14ac:dyDescent="0.25">
      <c r="R152" s="174"/>
    </row>
    <row r="153" spans="18:18" ht="15.75" customHeight="1" x14ac:dyDescent="0.25">
      <c r="R153" s="174"/>
    </row>
    <row r="154" spans="18:18" ht="15.75" customHeight="1" x14ac:dyDescent="0.25">
      <c r="R154" s="174"/>
    </row>
    <row r="155" spans="18:18" ht="15.75" customHeight="1" x14ac:dyDescent="0.25">
      <c r="R155" s="174"/>
    </row>
    <row r="156" spans="18:18" ht="15.75" customHeight="1" x14ac:dyDescent="0.25">
      <c r="R156" s="174"/>
    </row>
    <row r="157" spans="18:18" ht="15.75" customHeight="1" x14ac:dyDescent="0.25">
      <c r="R157" s="174"/>
    </row>
    <row r="158" spans="18:18" ht="15.75" customHeight="1" x14ac:dyDescent="0.25">
      <c r="R158" s="174"/>
    </row>
    <row r="159" spans="18:18" ht="15.75" customHeight="1" x14ac:dyDescent="0.25">
      <c r="R159" s="174"/>
    </row>
    <row r="160" spans="18:18" ht="15.75" customHeight="1" x14ac:dyDescent="0.25">
      <c r="R160" s="174"/>
    </row>
    <row r="161" spans="18:18" ht="15.75" customHeight="1" x14ac:dyDescent="0.25">
      <c r="R161" s="174"/>
    </row>
    <row r="162" spans="18:18" ht="15.75" customHeight="1" x14ac:dyDescent="0.25">
      <c r="R162" s="174"/>
    </row>
    <row r="163" spans="18:18" ht="15.75" customHeight="1" x14ac:dyDescent="0.25">
      <c r="R163" s="174"/>
    </row>
    <row r="164" spans="18:18" ht="15.75" customHeight="1" x14ac:dyDescent="0.25">
      <c r="R164" s="174"/>
    </row>
    <row r="165" spans="18:18" ht="15.75" customHeight="1" x14ac:dyDescent="0.25">
      <c r="R165" s="174"/>
    </row>
    <row r="166" spans="18:18" ht="15.75" customHeight="1" x14ac:dyDescent="0.25">
      <c r="R166" s="174"/>
    </row>
    <row r="167" spans="18:18" ht="15.75" customHeight="1" x14ac:dyDescent="0.25">
      <c r="R167" s="174"/>
    </row>
    <row r="168" spans="18:18" ht="15.75" customHeight="1" x14ac:dyDescent="0.25">
      <c r="R168" s="174"/>
    </row>
    <row r="169" spans="18:18" ht="15.75" customHeight="1" x14ac:dyDescent="0.25">
      <c r="R169" s="174"/>
    </row>
    <row r="170" spans="18:18" ht="15.75" customHeight="1" x14ac:dyDescent="0.25">
      <c r="R170" s="174"/>
    </row>
    <row r="171" spans="18:18" ht="15.75" customHeight="1" x14ac:dyDescent="0.25">
      <c r="R171" s="174"/>
    </row>
    <row r="172" spans="18:18" ht="15.75" customHeight="1" x14ac:dyDescent="0.25">
      <c r="R172" s="174"/>
    </row>
    <row r="173" spans="18:18" ht="15.75" customHeight="1" x14ac:dyDescent="0.25">
      <c r="R173" s="174"/>
    </row>
    <row r="174" spans="18:18" ht="15.75" customHeight="1" x14ac:dyDescent="0.25">
      <c r="R174" s="174"/>
    </row>
    <row r="175" spans="18:18" ht="15.75" customHeight="1" x14ac:dyDescent="0.25">
      <c r="R175" s="174"/>
    </row>
    <row r="176" spans="18:18" ht="15.75" customHeight="1" x14ac:dyDescent="0.25">
      <c r="R176" s="174"/>
    </row>
    <row r="177" spans="18:18" ht="15.75" customHeight="1" x14ac:dyDescent="0.25">
      <c r="R177" s="174"/>
    </row>
    <row r="178" spans="18:18" ht="15.75" customHeight="1" x14ac:dyDescent="0.25">
      <c r="R178" s="174"/>
    </row>
    <row r="179" spans="18:18" ht="15.75" customHeight="1" x14ac:dyDescent="0.25">
      <c r="R179" s="174"/>
    </row>
    <row r="180" spans="18:18" ht="15.75" customHeight="1" x14ac:dyDescent="0.25">
      <c r="R180" s="174"/>
    </row>
    <row r="181" spans="18:18" ht="15.75" customHeight="1" x14ac:dyDescent="0.25">
      <c r="R181" s="174"/>
    </row>
    <row r="182" spans="18:18" ht="15.75" customHeight="1" x14ac:dyDescent="0.25">
      <c r="R182" s="174"/>
    </row>
    <row r="183" spans="18:18" ht="15.75" customHeight="1" x14ac:dyDescent="0.25">
      <c r="R183" s="174"/>
    </row>
    <row r="184" spans="18:18" ht="15.75" customHeight="1" x14ac:dyDescent="0.25">
      <c r="R184" s="174"/>
    </row>
    <row r="185" spans="18:18" ht="15.75" customHeight="1" x14ac:dyDescent="0.25">
      <c r="R185" s="174"/>
    </row>
    <row r="186" spans="18:18" ht="15.75" customHeight="1" x14ac:dyDescent="0.25">
      <c r="R186" s="174"/>
    </row>
    <row r="187" spans="18:18" ht="15.75" customHeight="1" x14ac:dyDescent="0.25">
      <c r="R187" s="174"/>
    </row>
    <row r="188" spans="18:18" ht="15.75" customHeight="1" x14ac:dyDescent="0.25">
      <c r="R188" s="174"/>
    </row>
    <row r="189" spans="18:18" ht="15.75" customHeight="1" x14ac:dyDescent="0.25">
      <c r="R189" s="174"/>
    </row>
    <row r="190" spans="18:18" ht="15.75" customHeight="1" x14ac:dyDescent="0.25">
      <c r="R190" s="174"/>
    </row>
    <row r="191" spans="18:18" ht="15.75" customHeight="1" x14ac:dyDescent="0.25">
      <c r="R191" s="174"/>
    </row>
    <row r="192" spans="18:18" ht="15.75" customHeight="1" x14ac:dyDescent="0.25">
      <c r="R192" s="174"/>
    </row>
    <row r="193" spans="18:18" ht="15.75" customHeight="1" x14ac:dyDescent="0.25">
      <c r="R193" s="174"/>
    </row>
    <row r="194" spans="18:18" ht="15.75" customHeight="1" x14ac:dyDescent="0.25">
      <c r="R194" s="174"/>
    </row>
    <row r="195" spans="18:18" ht="15.75" customHeight="1" x14ac:dyDescent="0.25">
      <c r="R195" s="174"/>
    </row>
    <row r="196" spans="18:18" ht="15.75" customHeight="1" x14ac:dyDescent="0.25">
      <c r="R196" s="174"/>
    </row>
    <row r="197" spans="18:18" ht="15.75" customHeight="1" x14ac:dyDescent="0.25">
      <c r="R197" s="174"/>
    </row>
    <row r="198" spans="18:18" ht="15.75" customHeight="1" x14ac:dyDescent="0.25">
      <c r="R198" s="174"/>
    </row>
    <row r="199" spans="18:18" ht="15.75" customHeight="1" x14ac:dyDescent="0.25">
      <c r="R199" s="174"/>
    </row>
    <row r="200" spans="18:18" ht="15.75" customHeight="1" x14ac:dyDescent="0.25">
      <c r="R200" s="174"/>
    </row>
    <row r="201" spans="18:18" ht="15.75" customHeight="1" x14ac:dyDescent="0.25">
      <c r="R201" s="174"/>
    </row>
    <row r="202" spans="18:18" ht="15.75" customHeight="1" x14ac:dyDescent="0.25">
      <c r="R202" s="174"/>
    </row>
    <row r="203" spans="18:18" ht="15.75" customHeight="1" x14ac:dyDescent="0.25">
      <c r="R203" s="174"/>
    </row>
    <row r="204" spans="18:18" ht="15.75" customHeight="1" x14ac:dyDescent="0.25">
      <c r="R204" s="174"/>
    </row>
    <row r="205" spans="18:18" ht="15.75" customHeight="1" x14ac:dyDescent="0.25">
      <c r="R205" s="174"/>
    </row>
    <row r="206" spans="18:18" ht="15.75" customHeight="1" x14ac:dyDescent="0.25">
      <c r="R206" s="174"/>
    </row>
    <row r="207" spans="18:18" ht="15.75" customHeight="1" x14ac:dyDescent="0.25">
      <c r="R207" s="174"/>
    </row>
    <row r="208" spans="18:18" ht="15.75" customHeight="1" x14ac:dyDescent="0.25">
      <c r="R208" s="174"/>
    </row>
    <row r="209" spans="18:18" ht="15.75" customHeight="1" x14ac:dyDescent="0.25">
      <c r="R209" s="174"/>
    </row>
    <row r="210" spans="18:18" ht="15.75" customHeight="1" x14ac:dyDescent="0.25">
      <c r="R210" s="174"/>
    </row>
    <row r="211" spans="18:18" ht="15.75" customHeight="1" x14ac:dyDescent="0.25">
      <c r="R211" s="174"/>
    </row>
    <row r="212" spans="18:18" ht="15.75" customHeight="1" x14ac:dyDescent="0.25">
      <c r="R212" s="174"/>
    </row>
    <row r="213" spans="18:18" ht="15.75" customHeight="1" x14ac:dyDescent="0.25">
      <c r="R213" s="174"/>
    </row>
    <row r="214" spans="18:18" ht="15.75" customHeight="1" x14ac:dyDescent="0.25">
      <c r="R214" s="174"/>
    </row>
    <row r="215" spans="18:18" ht="15.75" customHeight="1" x14ac:dyDescent="0.25">
      <c r="R215" s="174"/>
    </row>
    <row r="216" spans="18:18" ht="15.75" customHeight="1" x14ac:dyDescent="0.25">
      <c r="R216" s="174"/>
    </row>
    <row r="217" spans="18:18" ht="15.75" customHeight="1" x14ac:dyDescent="0.25">
      <c r="R217" s="174"/>
    </row>
    <row r="218" spans="18:18" ht="15.75" customHeight="1" x14ac:dyDescent="0.25">
      <c r="R218" s="174"/>
    </row>
    <row r="219" spans="18:18" ht="15.75" customHeight="1" x14ac:dyDescent="0.25">
      <c r="R219" s="174"/>
    </row>
    <row r="220" spans="18:18" ht="15.75" customHeight="1" x14ac:dyDescent="0.25">
      <c r="R220" s="174"/>
    </row>
    <row r="221" spans="18:18" ht="15.75" customHeight="1" x14ac:dyDescent="0.25">
      <c r="R221" s="174"/>
    </row>
    <row r="222" spans="18:18" ht="15.75" customHeight="1" x14ac:dyDescent="0.25">
      <c r="R222" s="174"/>
    </row>
    <row r="223" spans="18:18" ht="15.75" customHeight="1" x14ac:dyDescent="0.25">
      <c r="R223" s="174"/>
    </row>
    <row r="224" spans="18:18" ht="15.75" customHeight="1" x14ac:dyDescent="0.25">
      <c r="R224" s="174"/>
    </row>
    <row r="225" spans="18:18" ht="15.75" customHeight="1" x14ac:dyDescent="0.25">
      <c r="R225" s="174"/>
    </row>
    <row r="226" spans="18:18" ht="15.75" customHeight="1" x14ac:dyDescent="0.25">
      <c r="R226" s="174"/>
    </row>
    <row r="227" spans="18:18" ht="15.75" customHeight="1" x14ac:dyDescent="0.25">
      <c r="R227" s="174"/>
    </row>
    <row r="228" spans="18:18" ht="15.75" customHeight="1" x14ac:dyDescent="0.25">
      <c r="R228" s="174"/>
    </row>
    <row r="229" spans="18:18" ht="15.75" customHeight="1" x14ac:dyDescent="0.25">
      <c r="R229" s="174"/>
    </row>
    <row r="230" spans="18:18" ht="15.75" customHeight="1" x14ac:dyDescent="0.25">
      <c r="R230" s="174"/>
    </row>
    <row r="231" spans="18:18" ht="15.75" customHeight="1" x14ac:dyDescent="0.25">
      <c r="R231" s="174"/>
    </row>
    <row r="232" spans="18:18" ht="15.75" customHeight="1" x14ac:dyDescent="0.25">
      <c r="R232" s="174"/>
    </row>
    <row r="233" spans="18:18" ht="15.75" customHeight="1" x14ac:dyDescent="0.25">
      <c r="R233" s="174"/>
    </row>
    <row r="234" spans="18:18" ht="15.75" customHeight="1" x14ac:dyDescent="0.25">
      <c r="R234" s="174"/>
    </row>
    <row r="235" spans="18:18" ht="15.75" customHeight="1" x14ac:dyDescent="0.25">
      <c r="R235" s="174"/>
    </row>
    <row r="236" spans="18:18" ht="15.75" customHeight="1" x14ac:dyDescent="0.25">
      <c r="R236" s="174"/>
    </row>
    <row r="237" spans="18:18" ht="15.75" customHeight="1" x14ac:dyDescent="0.25">
      <c r="R237" s="174"/>
    </row>
    <row r="238" spans="18:18" ht="15.75" customHeight="1" x14ac:dyDescent="0.25">
      <c r="R238" s="174"/>
    </row>
    <row r="239" spans="18:18" ht="15.75" customHeight="1" x14ac:dyDescent="0.25">
      <c r="R239" s="174"/>
    </row>
    <row r="240" spans="18:18" ht="15.75" customHeight="1" x14ac:dyDescent="0.25">
      <c r="R240" s="174"/>
    </row>
    <row r="241" spans="18:18" ht="15.75" customHeight="1" x14ac:dyDescent="0.25">
      <c r="R241" s="174"/>
    </row>
    <row r="242" spans="18:18" ht="15.75" customHeight="1" x14ac:dyDescent="0.25">
      <c r="R242" s="174"/>
    </row>
    <row r="243" spans="18:18" ht="15.75" customHeight="1" x14ac:dyDescent="0.25">
      <c r="R243" s="174"/>
    </row>
    <row r="244" spans="18:18" ht="15.75" customHeight="1" x14ac:dyDescent="0.25">
      <c r="R244" s="174"/>
    </row>
    <row r="245" spans="18:18" ht="15.75" customHeight="1" x14ac:dyDescent="0.25">
      <c r="R245" s="174"/>
    </row>
    <row r="246" spans="18:18" ht="15.75" customHeight="1" x14ac:dyDescent="0.25">
      <c r="R246" s="174"/>
    </row>
    <row r="247" spans="18:18" ht="15.75" customHeight="1" x14ac:dyDescent="0.25">
      <c r="R247" s="174"/>
    </row>
    <row r="248" spans="18:18" ht="15.75" customHeight="1" x14ac:dyDescent="0.25">
      <c r="R248" s="174"/>
    </row>
    <row r="249" spans="18:18" ht="15.75" customHeight="1" x14ac:dyDescent="0.25">
      <c r="R249" s="174"/>
    </row>
    <row r="250" spans="18:18" ht="15.75" customHeight="1" x14ac:dyDescent="0.25">
      <c r="R250" s="174"/>
    </row>
    <row r="251" spans="18:18" ht="15.75" customHeight="1" x14ac:dyDescent="0.25">
      <c r="R251" s="174"/>
    </row>
    <row r="252" spans="18:18" ht="15.75" customHeight="1" x14ac:dyDescent="0.25">
      <c r="R252" s="174"/>
    </row>
    <row r="253" spans="18:18" ht="15.75" customHeight="1" x14ac:dyDescent="0.25">
      <c r="R253" s="174"/>
    </row>
    <row r="254" spans="18:18" ht="15.75" customHeight="1" x14ac:dyDescent="0.25">
      <c r="R254" s="174"/>
    </row>
    <row r="255" spans="18:18" ht="15.75" customHeight="1" x14ac:dyDescent="0.25">
      <c r="R255" s="174"/>
    </row>
    <row r="256" spans="18:18" ht="15.75" customHeight="1" x14ac:dyDescent="0.25">
      <c r="R256" s="174"/>
    </row>
    <row r="257" spans="18:18" ht="15.75" customHeight="1" x14ac:dyDescent="0.25">
      <c r="R257" s="174"/>
    </row>
    <row r="258" spans="18:18" ht="15.75" customHeight="1" x14ac:dyDescent="0.25">
      <c r="R258" s="174"/>
    </row>
    <row r="259" spans="18:18" ht="15.75" customHeight="1" x14ac:dyDescent="0.25">
      <c r="R259" s="174"/>
    </row>
    <row r="260" spans="18:18" ht="15.75" customHeight="1" x14ac:dyDescent="0.25">
      <c r="R260" s="174"/>
    </row>
    <row r="261" spans="18:18" ht="15.75" customHeight="1" x14ac:dyDescent="0.25">
      <c r="R261" s="174"/>
    </row>
    <row r="262" spans="18:18" ht="15.75" customHeight="1" x14ac:dyDescent="0.25">
      <c r="R262" s="174"/>
    </row>
    <row r="263" spans="18:18" ht="15.75" customHeight="1" x14ac:dyDescent="0.25">
      <c r="R263" s="174"/>
    </row>
    <row r="264" spans="18:18" ht="15.75" customHeight="1" x14ac:dyDescent="0.25">
      <c r="R264" s="174"/>
    </row>
    <row r="265" spans="18:18" ht="15.75" customHeight="1" x14ac:dyDescent="0.25">
      <c r="R265" s="174"/>
    </row>
    <row r="266" spans="18:18" ht="15.75" customHeight="1" x14ac:dyDescent="0.25">
      <c r="R266" s="174"/>
    </row>
    <row r="267" spans="18:18" ht="15.75" customHeight="1" x14ac:dyDescent="0.25">
      <c r="R267" s="174"/>
    </row>
    <row r="268" spans="18:18" ht="15.75" customHeight="1" x14ac:dyDescent="0.25">
      <c r="R268" s="174"/>
    </row>
    <row r="269" spans="18:18" ht="15.75" customHeight="1" x14ac:dyDescent="0.25">
      <c r="R269" s="174"/>
    </row>
    <row r="270" spans="18:18" ht="15.75" customHeight="1" x14ac:dyDescent="0.25">
      <c r="R270" s="174"/>
    </row>
    <row r="271" spans="18:18" ht="15.75" customHeight="1" x14ac:dyDescent="0.25">
      <c r="R271" s="174"/>
    </row>
    <row r="272" spans="18:18" ht="15.75" customHeight="1" x14ac:dyDescent="0.25">
      <c r="R272" s="174"/>
    </row>
    <row r="273" spans="18:18" ht="15.75" customHeight="1" x14ac:dyDescent="0.25">
      <c r="R273" s="174"/>
    </row>
    <row r="274" spans="18:18" ht="15.75" customHeight="1" x14ac:dyDescent="0.25">
      <c r="R274" s="174"/>
    </row>
    <row r="275" spans="18:18" ht="15.75" customHeight="1" x14ac:dyDescent="0.25">
      <c r="R275" s="174"/>
    </row>
    <row r="276" spans="18:18" ht="15.75" customHeight="1" x14ac:dyDescent="0.25">
      <c r="R276" s="174"/>
    </row>
    <row r="277" spans="18:18" ht="15.75" customHeight="1" x14ac:dyDescent="0.25">
      <c r="R277" s="174"/>
    </row>
    <row r="278" spans="18:18" ht="15.75" customHeight="1" x14ac:dyDescent="0.25">
      <c r="R278" s="174"/>
    </row>
    <row r="279" spans="18:18" ht="15.75" customHeight="1" x14ac:dyDescent="0.25">
      <c r="R279" s="174"/>
    </row>
    <row r="280" spans="18:18" ht="15.75" customHeight="1" x14ac:dyDescent="0.25">
      <c r="R280" s="174"/>
    </row>
    <row r="281" spans="18:18" ht="15.75" customHeight="1" x14ac:dyDescent="0.25">
      <c r="R281" s="174"/>
    </row>
    <row r="282" spans="18:18" ht="15.75" customHeight="1" x14ac:dyDescent="0.25">
      <c r="R282" s="174"/>
    </row>
    <row r="283" spans="18:18" ht="15.75" customHeight="1" x14ac:dyDescent="0.25">
      <c r="R283" s="174"/>
    </row>
    <row r="284" spans="18:18" ht="15.75" customHeight="1" x14ac:dyDescent="0.25">
      <c r="R284" s="174"/>
    </row>
    <row r="285" spans="18:18" ht="15.75" customHeight="1" x14ac:dyDescent="0.25">
      <c r="R285" s="174"/>
    </row>
    <row r="286" spans="18:18" ht="15.75" customHeight="1" x14ac:dyDescent="0.25">
      <c r="R286" s="174"/>
    </row>
    <row r="287" spans="18:18" ht="15.75" customHeight="1" x14ac:dyDescent="0.25">
      <c r="R287" s="174"/>
    </row>
    <row r="288" spans="18:18" ht="15.75" customHeight="1" x14ac:dyDescent="0.25">
      <c r="R288" s="174"/>
    </row>
    <row r="289" spans="18:18" ht="15.75" customHeight="1" x14ac:dyDescent="0.25">
      <c r="R289" s="174"/>
    </row>
    <row r="290" spans="18:18" ht="15.75" customHeight="1" x14ac:dyDescent="0.25">
      <c r="R290" s="174"/>
    </row>
    <row r="291" spans="18:18" ht="15.75" customHeight="1" x14ac:dyDescent="0.25">
      <c r="R291" s="174"/>
    </row>
    <row r="292" spans="18:18" ht="15.75" customHeight="1" x14ac:dyDescent="0.25">
      <c r="R292" s="174"/>
    </row>
    <row r="293" spans="18:18" ht="15.75" customHeight="1" x14ac:dyDescent="0.25">
      <c r="R293" s="174"/>
    </row>
    <row r="294" spans="18:18" ht="15.75" customHeight="1" x14ac:dyDescent="0.25">
      <c r="R294" s="174"/>
    </row>
    <row r="295" spans="18:18" ht="15.75" customHeight="1" x14ac:dyDescent="0.25">
      <c r="R295" s="174"/>
    </row>
    <row r="296" spans="18:18" ht="15.75" customHeight="1" x14ac:dyDescent="0.25">
      <c r="R296" s="174"/>
    </row>
    <row r="297" spans="18:18" ht="15.75" customHeight="1" x14ac:dyDescent="0.25">
      <c r="R297" s="174"/>
    </row>
    <row r="298" spans="18:18" ht="15.75" customHeight="1" x14ac:dyDescent="0.25">
      <c r="R298" s="174"/>
    </row>
    <row r="299" spans="18:18" ht="15.75" customHeight="1" x14ac:dyDescent="0.25">
      <c r="R299" s="174"/>
    </row>
    <row r="300" spans="18:18" ht="15.75" customHeight="1" x14ac:dyDescent="0.25">
      <c r="R300" s="174"/>
    </row>
    <row r="301" spans="18:18" ht="15.75" customHeight="1" x14ac:dyDescent="0.25">
      <c r="R301" s="174"/>
    </row>
    <row r="302" spans="18:18" ht="15.75" customHeight="1" x14ac:dyDescent="0.2"/>
    <row r="303" spans="18:18" ht="15.75" customHeight="1" x14ac:dyDescent="0.2"/>
    <row r="304" spans="18:18"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sheetData>
  <mergeCells count="17">
    <mergeCell ref="O8:O9"/>
    <mergeCell ref="G8:G9"/>
    <mergeCell ref="B1:M1"/>
    <mergeCell ref="B2:M2"/>
    <mergeCell ref="B3:M3"/>
    <mergeCell ref="B5:O5"/>
    <mergeCell ref="B7:H7"/>
    <mergeCell ref="I7:O7"/>
    <mergeCell ref="B8:B9"/>
    <mergeCell ref="C8:C9"/>
    <mergeCell ref="D8:D9"/>
    <mergeCell ref="E8:E9"/>
    <mergeCell ref="F8:F9"/>
    <mergeCell ref="H8:H9"/>
    <mergeCell ref="K8:L8"/>
    <mergeCell ref="M8:M9"/>
    <mergeCell ref="N8:N9"/>
  </mergeCells>
  <dataValidations count="4">
    <dataValidation type="list" allowBlank="1" showErrorMessage="1" sqref="E10:E30" xr:uid="{667B4A5B-D172-465B-B3A9-5677DD5F2511}">
      <formula1>$S$14:$S$15</formula1>
    </dataValidation>
    <dataValidation type="list" allowBlank="1" showErrorMessage="1" sqref="C10:C30" xr:uid="{DBAE21C6-AD55-4DF8-822B-51B98FCB56A6}">
      <formula1>$R$15:$R$62</formula1>
    </dataValidation>
    <dataValidation type="list" allowBlank="1" showErrorMessage="1" sqref="B10:B30" xr:uid="{B95143F4-B479-4725-95A7-F9D82B4A30A0}">
      <formula1>$R$10:$R$11</formula1>
    </dataValidation>
    <dataValidation type="list" allowBlank="1" showErrorMessage="1" sqref="J10:J30" xr:uid="{DA0867D5-9E6C-40BD-A302-4C1BF58D2B4E}">
      <formula1>$R$92:$R$100</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outlinePr summaryBelow="0" summaryRight="0"/>
  </sheetPr>
  <dimension ref="A1:M1000"/>
  <sheetViews>
    <sheetView showGridLines="0" workbookViewId="0">
      <selection activeCell="C11" sqref="C11"/>
    </sheetView>
  </sheetViews>
  <sheetFormatPr baseColWidth="10" defaultColWidth="14.42578125" defaultRowHeight="15" customHeight="1" x14ac:dyDescent="0.2"/>
  <cols>
    <col min="1" max="1" width="24.7109375" customWidth="1"/>
    <col min="2" max="2" width="44.5703125" customWidth="1"/>
    <col min="3" max="3" width="27.140625" customWidth="1"/>
    <col min="4" max="5" width="15.7109375" customWidth="1"/>
    <col min="7" max="7" width="36.140625" customWidth="1"/>
    <col min="9" max="9" width="28.42578125" customWidth="1"/>
    <col min="10" max="10" width="22.85546875" customWidth="1"/>
    <col min="11" max="11" width="18.42578125" customWidth="1"/>
    <col min="12" max="12" width="19.7109375" customWidth="1"/>
    <col min="13" max="13" width="17.42578125" customWidth="1"/>
  </cols>
  <sheetData>
    <row r="1" spans="1:13" ht="12.75" x14ac:dyDescent="0.2">
      <c r="A1" s="53"/>
      <c r="B1" s="53"/>
      <c r="C1" s="54"/>
      <c r="D1" s="54"/>
      <c r="E1" s="54"/>
      <c r="F1" s="54"/>
      <c r="G1" s="53"/>
      <c r="H1" s="53"/>
      <c r="I1" s="54"/>
      <c r="J1" s="54"/>
      <c r="K1" s="54"/>
    </row>
    <row r="2" spans="1:13" ht="15.75" x14ac:dyDescent="0.25">
      <c r="A2" s="248" t="s">
        <v>340</v>
      </c>
      <c r="B2" s="211"/>
      <c r="C2" s="211"/>
      <c r="D2" s="211"/>
      <c r="E2" s="211"/>
      <c r="F2" s="211"/>
      <c r="G2" s="211"/>
      <c r="H2" s="211"/>
      <c r="I2" s="211"/>
      <c r="J2" s="211"/>
      <c r="K2" s="211"/>
    </row>
    <row r="3" spans="1:13" ht="15.75" x14ac:dyDescent="0.25">
      <c r="A3" s="249" t="s">
        <v>40</v>
      </c>
      <c r="B3" s="211"/>
      <c r="C3" s="211"/>
      <c r="D3" s="211"/>
      <c r="E3" s="211"/>
      <c r="F3" s="211"/>
      <c r="G3" s="211"/>
      <c r="H3" s="211"/>
      <c r="I3" s="211"/>
      <c r="J3" s="211"/>
      <c r="K3" s="211"/>
    </row>
    <row r="5" spans="1:13" x14ac:dyDescent="0.25">
      <c r="A5" s="55"/>
      <c r="B5" s="56"/>
      <c r="C5" s="82"/>
      <c r="D5" s="82"/>
      <c r="E5" s="83"/>
      <c r="F5" s="83"/>
      <c r="G5" s="56"/>
      <c r="H5" s="56"/>
      <c r="I5" s="84"/>
      <c r="J5" s="84"/>
      <c r="K5" s="84"/>
      <c r="L5" s="82"/>
      <c r="M5" s="82"/>
    </row>
    <row r="6" spans="1:13" x14ac:dyDescent="0.25">
      <c r="A6" s="250" t="s">
        <v>46</v>
      </c>
      <c r="B6" s="247" t="s">
        <v>47</v>
      </c>
      <c r="C6" s="251" t="s">
        <v>48</v>
      </c>
      <c r="D6" s="252" t="s">
        <v>49</v>
      </c>
      <c r="E6" s="252" t="s">
        <v>155</v>
      </c>
      <c r="F6" s="246" t="s">
        <v>51</v>
      </c>
      <c r="G6" s="247" t="s">
        <v>156</v>
      </c>
      <c r="H6" s="247" t="s">
        <v>157</v>
      </c>
      <c r="I6" s="247" t="s">
        <v>54</v>
      </c>
      <c r="J6" s="211"/>
      <c r="K6" s="211"/>
      <c r="L6" s="82"/>
      <c r="M6" s="82"/>
    </row>
    <row r="7" spans="1:13" ht="30" x14ac:dyDescent="0.25">
      <c r="A7" s="211"/>
      <c r="B7" s="211"/>
      <c r="C7" s="211"/>
      <c r="D7" s="211"/>
      <c r="E7" s="211"/>
      <c r="F7" s="211"/>
      <c r="G7" s="211"/>
      <c r="H7" s="211"/>
      <c r="I7" s="83" t="s">
        <v>158</v>
      </c>
      <c r="J7" s="83" t="s">
        <v>159</v>
      </c>
      <c r="K7" s="82" t="s">
        <v>59</v>
      </c>
      <c r="L7" s="82" t="s">
        <v>55</v>
      </c>
      <c r="M7" s="82" t="s">
        <v>56</v>
      </c>
    </row>
    <row r="8" spans="1:13" ht="51" x14ac:dyDescent="0.2">
      <c r="A8" s="57" t="s">
        <v>160</v>
      </c>
      <c r="B8" s="57" t="s">
        <v>161</v>
      </c>
      <c r="C8" s="58"/>
      <c r="D8" s="59">
        <v>8000000</v>
      </c>
      <c r="E8" s="59">
        <v>10000000</v>
      </c>
      <c r="F8" s="60" t="s">
        <v>162</v>
      </c>
      <c r="G8" s="57" t="s">
        <v>163</v>
      </c>
      <c r="H8" s="59">
        <v>3000000</v>
      </c>
      <c r="I8" s="59">
        <v>3000000</v>
      </c>
      <c r="J8" s="59"/>
      <c r="K8" s="59"/>
      <c r="L8" s="59"/>
      <c r="M8" s="85"/>
    </row>
    <row r="9" spans="1:13" ht="12.75" x14ac:dyDescent="0.2">
      <c r="A9" s="63"/>
      <c r="B9" s="63"/>
      <c r="C9" s="58"/>
      <c r="D9" s="58"/>
      <c r="E9" s="58"/>
      <c r="F9" s="62"/>
      <c r="G9" s="86" t="s">
        <v>164</v>
      </c>
      <c r="H9" s="59">
        <v>5000000</v>
      </c>
      <c r="I9" s="58"/>
      <c r="J9" s="59">
        <v>5000000</v>
      </c>
      <c r="K9" s="58"/>
      <c r="L9" s="58"/>
      <c r="M9" s="87"/>
    </row>
    <row r="10" spans="1:13" ht="12.75" x14ac:dyDescent="0.2">
      <c r="A10" s="63"/>
      <c r="B10" s="63"/>
      <c r="C10" s="58"/>
      <c r="D10" s="59"/>
      <c r="E10" s="58"/>
      <c r="F10" s="62"/>
      <c r="G10" s="57"/>
      <c r="H10" s="59"/>
      <c r="I10" s="59"/>
      <c r="J10" s="59"/>
      <c r="K10" s="59"/>
      <c r="L10" s="59"/>
      <c r="M10" s="85"/>
    </row>
    <row r="11" spans="1:13" ht="51" x14ac:dyDescent="0.2">
      <c r="A11" s="57" t="s">
        <v>165</v>
      </c>
      <c r="B11" s="57" t="s">
        <v>166</v>
      </c>
      <c r="C11" s="88" t="s">
        <v>167</v>
      </c>
      <c r="D11" s="59">
        <v>112000000</v>
      </c>
      <c r="E11" s="59">
        <v>112000000</v>
      </c>
      <c r="F11" s="60" t="s">
        <v>168</v>
      </c>
      <c r="G11" s="57" t="s">
        <v>163</v>
      </c>
      <c r="H11" s="59">
        <v>12000000</v>
      </c>
      <c r="I11" s="59">
        <v>11000000</v>
      </c>
      <c r="J11" s="59">
        <v>1000000</v>
      </c>
      <c r="K11" s="58"/>
      <c r="L11" s="58"/>
      <c r="M11" s="87"/>
    </row>
    <row r="12" spans="1:13" ht="12.75" x14ac:dyDescent="0.2">
      <c r="A12" s="57"/>
      <c r="B12" s="57"/>
      <c r="C12" s="58"/>
      <c r="D12" s="58"/>
      <c r="E12" s="58"/>
      <c r="F12" s="62"/>
      <c r="G12" s="57" t="s">
        <v>169</v>
      </c>
      <c r="H12" s="59">
        <v>20000000</v>
      </c>
      <c r="I12" s="59">
        <v>20000000</v>
      </c>
      <c r="J12" s="59"/>
      <c r="K12" s="59"/>
      <c r="L12" s="59"/>
      <c r="M12" s="85"/>
    </row>
    <row r="13" spans="1:13" ht="12.75" x14ac:dyDescent="0.2">
      <c r="A13" s="57"/>
      <c r="B13" s="57"/>
      <c r="C13" s="58"/>
      <c r="D13" s="58"/>
      <c r="E13" s="58"/>
      <c r="F13" s="62"/>
      <c r="G13" s="57" t="s">
        <v>170</v>
      </c>
      <c r="H13" s="59">
        <v>32000000</v>
      </c>
      <c r="I13" s="59">
        <v>32000000</v>
      </c>
      <c r="J13" s="58"/>
      <c r="K13" s="58"/>
      <c r="L13" s="58"/>
      <c r="M13" s="87"/>
    </row>
    <row r="14" spans="1:13" ht="12.75" x14ac:dyDescent="0.2">
      <c r="A14" s="63"/>
      <c r="B14" s="63"/>
      <c r="C14" s="58"/>
      <c r="D14" s="58"/>
      <c r="E14" s="58"/>
      <c r="F14" s="62"/>
      <c r="G14" s="57" t="s">
        <v>171</v>
      </c>
      <c r="H14" s="59">
        <v>8000000</v>
      </c>
      <c r="I14" s="63"/>
      <c r="J14" s="58"/>
      <c r="K14" s="59">
        <v>8000000</v>
      </c>
      <c r="L14" s="58"/>
      <c r="M14" s="87"/>
    </row>
    <row r="15" spans="1:13" ht="12.75" x14ac:dyDescent="0.2">
      <c r="A15" s="63"/>
      <c r="B15" s="63"/>
      <c r="C15" s="58"/>
      <c r="D15" s="58"/>
      <c r="E15" s="58"/>
      <c r="F15" s="62"/>
      <c r="G15" s="86" t="s">
        <v>164</v>
      </c>
      <c r="H15" s="59">
        <v>20000000</v>
      </c>
      <c r="I15" s="59"/>
      <c r="J15" s="59">
        <v>20000000</v>
      </c>
      <c r="K15" s="59"/>
      <c r="L15" s="59"/>
      <c r="M15" s="85"/>
    </row>
    <row r="16" spans="1:13" ht="12.75" x14ac:dyDescent="0.2">
      <c r="A16" s="63"/>
      <c r="B16" s="63"/>
      <c r="C16" s="58"/>
      <c r="D16" s="58"/>
      <c r="E16" s="58"/>
      <c r="F16" s="62"/>
      <c r="G16" s="63" t="s">
        <v>172</v>
      </c>
      <c r="H16" s="59">
        <v>13000000</v>
      </c>
      <c r="I16" s="59">
        <v>13000000</v>
      </c>
      <c r="J16" s="59"/>
      <c r="K16" s="59"/>
      <c r="L16" s="59"/>
      <c r="M16" s="85"/>
    </row>
    <row r="17" spans="1:13" ht="12.75" x14ac:dyDescent="0.2">
      <c r="A17" s="63"/>
      <c r="B17" s="63"/>
      <c r="C17" s="58"/>
      <c r="D17" s="58"/>
      <c r="E17" s="58"/>
      <c r="F17" s="62"/>
      <c r="G17" s="63" t="s">
        <v>173</v>
      </c>
      <c r="H17" s="59">
        <v>6000000</v>
      </c>
      <c r="I17" s="59"/>
      <c r="J17" s="59">
        <v>6000000</v>
      </c>
      <c r="K17" s="59"/>
      <c r="L17" s="59"/>
      <c r="M17" s="85"/>
    </row>
    <row r="18" spans="1:13" ht="12.75" x14ac:dyDescent="0.2">
      <c r="A18" s="63"/>
      <c r="B18" s="63"/>
      <c r="C18" s="58"/>
      <c r="D18" s="58"/>
      <c r="E18" s="58"/>
      <c r="F18" s="62"/>
      <c r="G18" s="86"/>
      <c r="H18" s="59"/>
      <c r="I18" s="59"/>
      <c r="J18" s="59"/>
      <c r="K18" s="59"/>
      <c r="L18" s="59"/>
      <c r="M18" s="85"/>
    </row>
    <row r="19" spans="1:13" ht="12.75" x14ac:dyDescent="0.2">
      <c r="A19" s="63"/>
      <c r="B19" s="63"/>
      <c r="C19" s="58"/>
      <c r="D19" s="58"/>
      <c r="E19" s="58"/>
      <c r="F19" s="62"/>
      <c r="G19" s="63"/>
      <c r="H19" s="59"/>
      <c r="I19" s="59"/>
      <c r="J19" s="59"/>
      <c r="K19" s="59"/>
      <c r="L19" s="59"/>
      <c r="M19" s="85"/>
    </row>
    <row r="20" spans="1:13" ht="12.75" x14ac:dyDescent="0.2">
      <c r="A20" s="63"/>
      <c r="B20" s="63"/>
      <c r="C20" s="58"/>
      <c r="D20" s="58"/>
      <c r="E20" s="58"/>
      <c r="F20" s="62"/>
      <c r="G20" s="63"/>
      <c r="H20" s="58"/>
      <c r="I20" s="58"/>
      <c r="J20" s="58"/>
      <c r="K20" s="58"/>
      <c r="L20" s="58"/>
      <c r="M20" s="87"/>
    </row>
    <row r="21" spans="1:13" ht="15.75" customHeight="1" x14ac:dyDescent="0.2">
      <c r="A21" s="64" t="s">
        <v>37</v>
      </c>
      <c r="B21" s="64"/>
      <c r="C21" s="64"/>
      <c r="D21" s="65">
        <f t="shared" ref="D21:E21" si="0">SUM(D8:D20)</f>
        <v>120000000</v>
      </c>
      <c r="E21" s="89">
        <f t="shared" si="0"/>
        <v>122000000</v>
      </c>
      <c r="F21" s="64" t="s">
        <v>7</v>
      </c>
      <c r="G21" s="64" t="s">
        <v>7</v>
      </c>
      <c r="H21" s="89">
        <f t="shared" ref="H21:K21" si="1">SUM(H8:H20)</f>
        <v>119000000</v>
      </c>
      <c r="I21" s="65">
        <f t="shared" si="1"/>
        <v>79000000</v>
      </c>
      <c r="J21" s="65">
        <f t="shared" si="1"/>
        <v>32000000</v>
      </c>
      <c r="K21" s="65">
        <f t="shared" si="1"/>
        <v>8000000</v>
      </c>
      <c r="L21" s="89">
        <f>E21-H21</f>
        <v>3000000</v>
      </c>
      <c r="M21" s="87"/>
    </row>
    <row r="22" spans="1:13" ht="15.75" customHeight="1" x14ac:dyDescent="0.2"/>
    <row r="23" spans="1:13" ht="15.75" customHeight="1" x14ac:dyDescent="0.2"/>
    <row r="24" spans="1:13" ht="15.75" customHeight="1" x14ac:dyDescent="0.2"/>
    <row r="25" spans="1:13" ht="15.75" customHeight="1" x14ac:dyDescent="0.2"/>
    <row r="26" spans="1:13" ht="15.75" customHeight="1" x14ac:dyDescent="0.2"/>
    <row r="27" spans="1:13" ht="15.75" customHeight="1" x14ac:dyDescent="0.2"/>
    <row r="28" spans="1:13" ht="15.75" customHeight="1" x14ac:dyDescent="0.2"/>
    <row r="29" spans="1:13" ht="15.75" customHeight="1" x14ac:dyDescent="0.2"/>
    <row r="30" spans="1:13" ht="15.75" customHeight="1" x14ac:dyDescent="0.2"/>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F6:F7"/>
    <mergeCell ref="G6:G7"/>
    <mergeCell ref="H6:H7"/>
    <mergeCell ref="I6:K6"/>
    <mergeCell ref="A2:K2"/>
    <mergeCell ref="A3:K3"/>
    <mergeCell ref="A6:A7"/>
    <mergeCell ref="B6:B7"/>
    <mergeCell ref="C6:C7"/>
    <mergeCell ref="D6:D7"/>
    <mergeCell ref="E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B1:R1000"/>
  <sheetViews>
    <sheetView showGridLines="0" workbookViewId="0">
      <pane ySplit="8" topLeftCell="A9" activePane="bottomLeft" state="frozen"/>
      <selection pane="bottomLeft" activeCell="I9" sqref="I9"/>
    </sheetView>
  </sheetViews>
  <sheetFormatPr baseColWidth="10" defaultColWidth="14.42578125" defaultRowHeight="15" customHeight="1" x14ac:dyDescent="0.2"/>
  <cols>
    <col min="1" max="1" width="1.5703125" customWidth="1"/>
    <col min="2" max="2" width="16.42578125" customWidth="1"/>
    <col min="3" max="3" width="17.5703125" customWidth="1"/>
    <col min="4" max="4" width="35.5703125" customWidth="1"/>
    <col min="5" max="5" width="16.28515625" customWidth="1"/>
    <col min="6" max="7" width="18.7109375" customWidth="1"/>
    <col min="8" max="8" width="18.85546875" customWidth="1"/>
    <col min="9" max="9" width="16.7109375" customWidth="1"/>
    <col min="10" max="10" width="19.85546875" customWidth="1"/>
    <col min="11" max="11" width="18.85546875" customWidth="1"/>
    <col min="12" max="14" width="18.7109375" customWidth="1"/>
    <col min="15" max="15" width="30.7109375" customWidth="1"/>
    <col min="16" max="17" width="10.7109375" customWidth="1"/>
    <col min="18" max="18" width="10.7109375" hidden="1" customWidth="1"/>
  </cols>
  <sheetData>
    <row r="1" spans="2:18" x14ac:dyDescent="0.25">
      <c r="L1" s="90"/>
      <c r="R1" s="66"/>
    </row>
    <row r="2" spans="2:18" ht="15.75" x14ac:dyDescent="0.25">
      <c r="B2" s="259" t="s">
        <v>60</v>
      </c>
      <c r="C2" s="211"/>
      <c r="D2" s="211"/>
      <c r="E2" s="211"/>
      <c r="F2" s="211"/>
      <c r="G2" s="211"/>
      <c r="H2" s="211"/>
      <c r="I2" s="211"/>
      <c r="J2" s="211"/>
      <c r="K2" s="211"/>
      <c r="L2" s="211"/>
      <c r="M2" s="211"/>
      <c r="R2" s="66"/>
    </row>
    <row r="3" spans="2:18" ht="15.75" x14ac:dyDescent="0.25">
      <c r="B3" s="259" t="s">
        <v>174</v>
      </c>
      <c r="C3" s="211"/>
      <c r="D3" s="211"/>
      <c r="E3" s="211"/>
      <c r="F3" s="211"/>
      <c r="G3" s="211"/>
      <c r="H3" s="211"/>
      <c r="I3" s="211"/>
      <c r="J3" s="211"/>
      <c r="K3" s="211"/>
      <c r="L3" s="211"/>
      <c r="M3" s="211"/>
      <c r="R3" s="66"/>
    </row>
    <row r="4" spans="2:18" ht="15.75" x14ac:dyDescent="0.25">
      <c r="B4" s="259" t="s">
        <v>175</v>
      </c>
      <c r="C4" s="211"/>
      <c r="D4" s="211"/>
      <c r="E4" s="211"/>
      <c r="F4" s="211"/>
      <c r="G4" s="211"/>
      <c r="H4" s="211"/>
      <c r="I4" s="211"/>
      <c r="J4" s="211"/>
      <c r="K4" s="211"/>
      <c r="L4" s="211"/>
      <c r="M4" s="211"/>
      <c r="R4" s="66"/>
    </row>
    <row r="5" spans="2:18" x14ac:dyDescent="0.25">
      <c r="B5" s="67"/>
      <c r="C5" s="67"/>
      <c r="D5" s="67"/>
      <c r="E5" s="67"/>
      <c r="F5" s="68"/>
      <c r="G5" s="68"/>
      <c r="H5" s="68"/>
      <c r="I5" s="68"/>
      <c r="J5" s="69"/>
      <c r="K5" s="69"/>
      <c r="L5" s="91"/>
      <c r="M5" s="69"/>
      <c r="R5" s="66"/>
    </row>
    <row r="6" spans="2:18" ht="15.75" x14ac:dyDescent="0.25">
      <c r="B6" s="260" t="s">
        <v>44</v>
      </c>
      <c r="C6" s="261"/>
      <c r="D6" s="261"/>
      <c r="E6" s="261"/>
      <c r="F6" s="261"/>
      <c r="G6" s="261"/>
      <c r="H6" s="205"/>
      <c r="I6" s="260" t="s">
        <v>45</v>
      </c>
      <c r="J6" s="261"/>
      <c r="K6" s="261"/>
      <c r="L6" s="261"/>
      <c r="M6" s="261"/>
      <c r="N6" s="261"/>
      <c r="O6" s="205"/>
      <c r="R6" s="66"/>
    </row>
    <row r="7" spans="2:18" ht="15" customHeight="1" x14ac:dyDescent="0.25">
      <c r="B7" s="262" t="s">
        <v>64</v>
      </c>
      <c r="C7" s="257" t="s">
        <v>176</v>
      </c>
      <c r="D7" s="257" t="s">
        <v>177</v>
      </c>
      <c r="E7" s="257" t="s">
        <v>67</v>
      </c>
      <c r="F7" s="257" t="s">
        <v>68</v>
      </c>
      <c r="G7" s="257" t="s">
        <v>49</v>
      </c>
      <c r="H7" s="257" t="s">
        <v>69</v>
      </c>
      <c r="I7" s="70"/>
      <c r="J7" s="70"/>
      <c r="K7" s="263" t="s">
        <v>70</v>
      </c>
      <c r="L7" s="205"/>
      <c r="M7" s="264" t="s">
        <v>71</v>
      </c>
      <c r="N7" s="264" t="s">
        <v>72</v>
      </c>
      <c r="O7" s="264" t="s">
        <v>56</v>
      </c>
      <c r="R7" s="66"/>
    </row>
    <row r="8" spans="2:18" ht="44.25" customHeight="1" x14ac:dyDescent="0.25">
      <c r="B8" s="258"/>
      <c r="C8" s="258"/>
      <c r="D8" s="258"/>
      <c r="E8" s="258"/>
      <c r="F8" s="258"/>
      <c r="G8" s="258"/>
      <c r="H8" s="258"/>
      <c r="I8" s="71" t="s">
        <v>73</v>
      </c>
      <c r="J8" s="72" t="s">
        <v>74</v>
      </c>
      <c r="K8" s="73" t="s">
        <v>75</v>
      </c>
      <c r="L8" s="92" t="s">
        <v>76</v>
      </c>
      <c r="M8" s="258"/>
      <c r="N8" s="258"/>
      <c r="O8" s="258"/>
      <c r="R8" s="66" t="s">
        <v>77</v>
      </c>
    </row>
    <row r="9" spans="2:18" ht="99" customHeight="1" x14ac:dyDescent="0.25">
      <c r="B9" s="74" t="s">
        <v>78</v>
      </c>
      <c r="C9" s="74" t="s">
        <v>99</v>
      </c>
      <c r="D9" s="74" t="s">
        <v>178</v>
      </c>
      <c r="E9" s="75" t="s">
        <v>81</v>
      </c>
      <c r="F9" s="76">
        <v>6449.5550000000003</v>
      </c>
      <c r="G9" s="76">
        <v>6000</v>
      </c>
      <c r="H9" s="76">
        <v>5000</v>
      </c>
      <c r="I9" s="77">
        <v>1</v>
      </c>
      <c r="J9" s="61" t="s">
        <v>145</v>
      </c>
      <c r="K9" s="78">
        <v>1000</v>
      </c>
      <c r="L9" s="78">
        <v>0</v>
      </c>
      <c r="M9" s="78">
        <f t="shared" ref="M9:M12" si="0">+K9+L9</f>
        <v>1000</v>
      </c>
      <c r="N9" s="79"/>
      <c r="O9" s="80"/>
      <c r="R9" s="66" t="s">
        <v>78</v>
      </c>
    </row>
    <row r="10" spans="2:18" x14ac:dyDescent="0.25">
      <c r="B10" s="74"/>
      <c r="C10" s="74"/>
      <c r="D10" s="74"/>
      <c r="E10" s="75"/>
      <c r="F10" s="76"/>
      <c r="G10" s="76"/>
      <c r="H10" s="76"/>
      <c r="I10" s="77">
        <v>2</v>
      </c>
      <c r="J10" s="61" t="s">
        <v>146</v>
      </c>
      <c r="K10" s="78">
        <v>3000</v>
      </c>
      <c r="L10" s="78">
        <v>0</v>
      </c>
      <c r="M10" s="78">
        <f t="shared" si="0"/>
        <v>3000</v>
      </c>
      <c r="N10" s="79"/>
      <c r="O10" s="80"/>
      <c r="R10" s="66" t="s">
        <v>79</v>
      </c>
    </row>
    <row r="11" spans="2:18" ht="25.5" x14ac:dyDescent="0.25">
      <c r="B11" s="74"/>
      <c r="C11" s="74"/>
      <c r="D11" s="74"/>
      <c r="E11" s="75"/>
      <c r="F11" s="76"/>
      <c r="G11" s="76"/>
      <c r="H11" s="76"/>
      <c r="I11" s="77">
        <v>2</v>
      </c>
      <c r="J11" s="61" t="s">
        <v>147</v>
      </c>
      <c r="K11" s="78">
        <v>500</v>
      </c>
      <c r="L11" s="78"/>
      <c r="M11" s="78">
        <f t="shared" si="0"/>
        <v>500</v>
      </c>
      <c r="N11" s="79"/>
      <c r="O11" s="80"/>
      <c r="R11" s="66"/>
    </row>
    <row r="12" spans="2:18" x14ac:dyDescent="0.25">
      <c r="B12" s="74"/>
      <c r="C12" s="74"/>
      <c r="D12" s="74"/>
      <c r="E12" s="75"/>
      <c r="F12" s="76"/>
      <c r="G12" s="76"/>
      <c r="H12" s="76"/>
      <c r="I12" s="93" t="s">
        <v>179</v>
      </c>
      <c r="J12" s="61"/>
      <c r="K12" s="94">
        <f t="shared" ref="K12:L12" si="1">SUM(K9:K11)</f>
        <v>4500</v>
      </c>
      <c r="L12" s="78">
        <f t="shared" si="1"/>
        <v>0</v>
      </c>
      <c r="M12" s="94">
        <f t="shared" si="0"/>
        <v>4500</v>
      </c>
      <c r="N12" s="94">
        <f>+H9-M12</f>
        <v>500</v>
      </c>
      <c r="O12" s="80"/>
      <c r="R12" s="66"/>
    </row>
    <row r="13" spans="2:18" x14ac:dyDescent="0.25">
      <c r="B13" s="74"/>
      <c r="C13" s="74"/>
      <c r="D13" s="74"/>
      <c r="E13" s="75"/>
      <c r="F13" s="76"/>
      <c r="G13" s="76"/>
      <c r="H13" s="76"/>
      <c r="I13" s="77"/>
      <c r="J13" s="61"/>
      <c r="K13" s="78"/>
      <c r="L13" s="78"/>
      <c r="M13" s="78"/>
      <c r="N13" s="79"/>
      <c r="O13" s="80"/>
      <c r="R13" s="66" t="s">
        <v>80</v>
      </c>
    </row>
    <row r="14" spans="2:18" ht="204" x14ac:dyDescent="0.25">
      <c r="B14" s="74" t="s">
        <v>78</v>
      </c>
      <c r="C14" s="74" t="s">
        <v>99</v>
      </c>
      <c r="D14" s="74" t="s">
        <v>180</v>
      </c>
      <c r="E14" s="75" t="s">
        <v>83</v>
      </c>
      <c r="F14" s="76">
        <v>2386.5</v>
      </c>
      <c r="G14" s="76">
        <v>2000</v>
      </c>
      <c r="H14" s="76">
        <v>2000</v>
      </c>
      <c r="I14" s="77">
        <v>1</v>
      </c>
      <c r="J14" s="61" t="s">
        <v>181</v>
      </c>
      <c r="K14" s="78">
        <v>500</v>
      </c>
      <c r="L14" s="78">
        <v>0</v>
      </c>
      <c r="M14" s="78">
        <f t="shared" ref="M14:M16" si="2">+K14+L14</f>
        <v>500</v>
      </c>
      <c r="N14" s="79"/>
      <c r="O14" s="80" t="s">
        <v>182</v>
      </c>
      <c r="R14" s="81" t="s">
        <v>82</v>
      </c>
    </row>
    <row r="15" spans="2:18" x14ac:dyDescent="0.25">
      <c r="B15" s="74"/>
      <c r="C15" s="74"/>
      <c r="D15" s="74"/>
      <c r="E15" s="75"/>
      <c r="F15" s="76"/>
      <c r="G15" s="76"/>
      <c r="H15" s="76"/>
      <c r="I15" s="77">
        <v>2</v>
      </c>
      <c r="J15" s="61" t="s">
        <v>150</v>
      </c>
      <c r="K15" s="78">
        <v>0</v>
      </c>
      <c r="L15" s="95">
        <v>1300</v>
      </c>
      <c r="M15" s="78">
        <f t="shared" si="2"/>
        <v>1300</v>
      </c>
      <c r="N15" s="79"/>
      <c r="O15" s="80"/>
      <c r="R15" s="81" t="s">
        <v>84</v>
      </c>
    </row>
    <row r="16" spans="2:18" x14ac:dyDescent="0.25">
      <c r="B16" s="74"/>
      <c r="C16" s="74"/>
      <c r="D16" s="74"/>
      <c r="E16" s="75"/>
      <c r="F16" s="76"/>
      <c r="G16" s="76"/>
      <c r="H16" s="76"/>
      <c r="I16" s="93" t="s">
        <v>179</v>
      </c>
      <c r="J16" s="96"/>
      <c r="K16" s="94">
        <f t="shared" ref="K16:L16" si="3">SUM(K14:K15)</f>
        <v>500</v>
      </c>
      <c r="L16" s="97">
        <f t="shared" si="3"/>
        <v>1300</v>
      </c>
      <c r="M16" s="94">
        <f t="shared" si="2"/>
        <v>1800</v>
      </c>
      <c r="N16" s="98">
        <f>+H14-M16</f>
        <v>200</v>
      </c>
      <c r="O16" s="80"/>
      <c r="R16" s="81" t="s">
        <v>85</v>
      </c>
    </row>
    <row r="17" spans="2:18" x14ac:dyDescent="0.25">
      <c r="B17" s="74"/>
      <c r="C17" s="74"/>
      <c r="D17" s="74"/>
      <c r="E17" s="75"/>
      <c r="F17" s="76"/>
      <c r="G17" s="76"/>
      <c r="H17" s="76"/>
      <c r="I17" s="77"/>
      <c r="J17" s="61"/>
      <c r="K17" s="78"/>
      <c r="L17" s="95"/>
      <c r="M17" s="78"/>
      <c r="N17" s="79"/>
      <c r="O17" s="80"/>
      <c r="R17" s="81" t="s">
        <v>86</v>
      </c>
    </row>
    <row r="18" spans="2:18" ht="45" x14ac:dyDescent="0.25">
      <c r="B18" s="99"/>
      <c r="C18" s="99"/>
      <c r="D18" s="100" t="s">
        <v>183</v>
      </c>
      <c r="E18" s="101"/>
      <c r="F18" s="102"/>
      <c r="G18" s="102"/>
      <c r="H18" s="102">
        <f>SUM(H9:H17)</f>
        <v>7000</v>
      </c>
      <c r="I18" s="103" t="s">
        <v>184</v>
      </c>
      <c r="J18" s="104"/>
      <c r="K18" s="105"/>
      <c r="L18" s="106"/>
      <c r="M18" s="105">
        <f>+M16+M12</f>
        <v>6300</v>
      </c>
      <c r="N18" s="105">
        <f>+H18-M18</f>
        <v>700</v>
      </c>
      <c r="O18" s="107"/>
      <c r="R18" s="81" t="s">
        <v>87</v>
      </c>
    </row>
    <row r="19" spans="2:18" x14ac:dyDescent="0.25">
      <c r="B19" s="108"/>
      <c r="C19" s="108"/>
      <c r="D19" s="109"/>
      <c r="E19" s="110"/>
      <c r="F19" s="111"/>
      <c r="G19" s="111"/>
      <c r="H19" s="111"/>
      <c r="I19" s="112"/>
      <c r="J19" s="113"/>
      <c r="K19" s="114"/>
      <c r="L19" s="115"/>
      <c r="M19" s="114"/>
      <c r="N19" s="116"/>
      <c r="O19" s="117"/>
      <c r="R19" s="81" t="s">
        <v>88</v>
      </c>
    </row>
    <row r="20" spans="2:18" x14ac:dyDescent="0.25">
      <c r="B20" s="108"/>
      <c r="C20" s="108"/>
      <c r="D20" s="109"/>
      <c r="E20" s="110"/>
      <c r="F20" s="111"/>
      <c r="G20" s="111"/>
      <c r="H20" s="111"/>
      <c r="I20" s="112"/>
      <c r="J20" s="113"/>
      <c r="K20" s="114"/>
      <c r="L20" s="115"/>
      <c r="M20" s="114"/>
      <c r="N20" s="116"/>
      <c r="O20" s="117"/>
      <c r="R20" s="81" t="s">
        <v>89</v>
      </c>
    </row>
    <row r="21" spans="2:18" ht="15.75" customHeight="1" x14ac:dyDescent="0.25">
      <c r="B21" s="108"/>
      <c r="C21" s="108"/>
      <c r="D21" s="109"/>
      <c r="E21" s="110"/>
      <c r="F21" s="111"/>
      <c r="G21" s="111"/>
      <c r="H21" s="111"/>
      <c r="I21" s="112"/>
      <c r="J21" s="113"/>
      <c r="K21" s="114"/>
      <c r="L21" s="115"/>
      <c r="M21" s="114"/>
      <c r="N21" s="116"/>
      <c r="O21" s="117"/>
      <c r="R21" s="81" t="s">
        <v>90</v>
      </c>
    </row>
    <row r="22" spans="2:18" ht="15.75" customHeight="1" x14ac:dyDescent="0.25">
      <c r="B22" s="108"/>
      <c r="C22" s="108"/>
      <c r="D22" s="109"/>
      <c r="E22" s="110"/>
      <c r="F22" s="111"/>
      <c r="G22" s="111"/>
      <c r="H22" s="111"/>
      <c r="I22" s="112"/>
      <c r="J22" s="113"/>
      <c r="K22" s="114"/>
      <c r="L22" s="115"/>
      <c r="M22" s="114"/>
      <c r="N22" s="116"/>
      <c r="O22" s="117"/>
      <c r="R22" s="81" t="s">
        <v>91</v>
      </c>
    </row>
    <row r="23" spans="2:18" ht="15.75" customHeight="1" x14ac:dyDescent="0.25">
      <c r="B23" s="108"/>
      <c r="C23" s="108"/>
      <c r="D23" s="109"/>
      <c r="E23" s="110"/>
      <c r="F23" s="111"/>
      <c r="G23" s="111"/>
      <c r="H23" s="111"/>
      <c r="I23" s="112"/>
      <c r="J23" s="113"/>
      <c r="K23" s="114"/>
      <c r="L23" s="115"/>
      <c r="M23" s="114"/>
      <c r="N23" s="116"/>
      <c r="O23" s="117"/>
      <c r="R23" s="81" t="s">
        <v>92</v>
      </c>
    </row>
    <row r="24" spans="2:18" ht="15.75" customHeight="1" x14ac:dyDescent="0.25">
      <c r="B24" s="108"/>
      <c r="C24" s="108"/>
      <c r="D24" s="109"/>
      <c r="E24" s="110"/>
      <c r="F24" s="111"/>
      <c r="G24" s="111"/>
      <c r="H24" s="111"/>
      <c r="I24" s="112"/>
      <c r="J24" s="113"/>
      <c r="K24" s="114"/>
      <c r="L24" s="115"/>
      <c r="M24" s="114"/>
      <c r="N24" s="116"/>
      <c r="O24" s="117"/>
      <c r="R24" s="81" t="s">
        <v>93</v>
      </c>
    </row>
    <row r="25" spans="2:18" ht="15.75" customHeight="1" x14ac:dyDescent="0.25">
      <c r="B25" s="108"/>
      <c r="C25" s="108"/>
      <c r="D25" s="109"/>
      <c r="E25" s="110"/>
      <c r="F25" s="111"/>
      <c r="G25" s="111"/>
      <c r="H25" s="111"/>
      <c r="I25" s="112"/>
      <c r="J25" s="113"/>
      <c r="K25" s="114"/>
      <c r="L25" s="115"/>
      <c r="M25" s="114"/>
      <c r="N25" s="116"/>
      <c r="O25" s="117"/>
      <c r="R25" s="81" t="s">
        <v>94</v>
      </c>
    </row>
    <row r="26" spans="2:18" ht="15.75" customHeight="1" x14ac:dyDescent="0.25">
      <c r="B26" s="108"/>
      <c r="C26" s="108"/>
      <c r="D26" s="109"/>
      <c r="E26" s="110"/>
      <c r="F26" s="111"/>
      <c r="G26" s="111"/>
      <c r="H26" s="111"/>
      <c r="I26" s="112"/>
      <c r="J26" s="113"/>
      <c r="K26" s="114"/>
      <c r="L26" s="115"/>
      <c r="M26" s="114"/>
      <c r="N26" s="116"/>
      <c r="O26" s="117"/>
      <c r="R26" s="81" t="s">
        <v>95</v>
      </c>
    </row>
    <row r="27" spans="2:18" ht="15.75" customHeight="1" x14ac:dyDescent="0.25">
      <c r="B27" s="108"/>
      <c r="C27" s="108"/>
      <c r="D27" s="109"/>
      <c r="E27" s="110"/>
      <c r="F27" s="111"/>
      <c r="G27" s="111"/>
      <c r="H27" s="111"/>
      <c r="I27" s="112"/>
      <c r="J27" s="113"/>
      <c r="K27" s="114"/>
      <c r="L27" s="115"/>
      <c r="M27" s="114"/>
      <c r="N27" s="116"/>
      <c r="O27" s="117"/>
      <c r="R27" s="81" t="s">
        <v>96</v>
      </c>
    </row>
    <row r="28" spans="2:18" ht="15.75" customHeight="1" x14ac:dyDescent="0.25">
      <c r="B28" s="108"/>
      <c r="C28" s="108"/>
      <c r="D28" s="109"/>
      <c r="E28" s="110"/>
      <c r="F28" s="111"/>
      <c r="G28" s="111"/>
      <c r="H28" s="111"/>
      <c r="I28" s="112"/>
      <c r="J28" s="113"/>
      <c r="K28" s="114"/>
      <c r="L28" s="115"/>
      <c r="M28" s="114"/>
      <c r="N28" s="116"/>
      <c r="O28" s="117"/>
      <c r="R28" s="81" t="s">
        <v>97</v>
      </c>
    </row>
    <row r="29" spans="2:18" ht="15.75" customHeight="1" x14ac:dyDescent="0.25">
      <c r="B29" s="108"/>
      <c r="C29" s="108"/>
      <c r="D29" s="109"/>
      <c r="E29" s="110"/>
      <c r="F29" s="111"/>
      <c r="G29" s="111"/>
      <c r="H29" s="111"/>
      <c r="I29" s="112"/>
      <c r="J29" s="113"/>
      <c r="K29" s="114"/>
      <c r="L29" s="115"/>
      <c r="M29" s="114"/>
      <c r="N29" s="116"/>
      <c r="O29" s="117"/>
      <c r="R29" s="81" t="s">
        <v>98</v>
      </c>
    </row>
    <row r="30" spans="2:18" ht="15.75" customHeight="1" x14ac:dyDescent="0.25">
      <c r="B30" s="108"/>
      <c r="C30" s="108"/>
      <c r="D30" s="109"/>
      <c r="E30" s="110"/>
      <c r="F30" s="111"/>
      <c r="G30" s="111"/>
      <c r="H30" s="111"/>
      <c r="I30" s="112"/>
      <c r="J30" s="113"/>
      <c r="K30" s="114"/>
      <c r="L30" s="115"/>
      <c r="M30" s="114"/>
      <c r="N30" s="116"/>
      <c r="O30" s="117"/>
      <c r="R30" s="81" t="s">
        <v>99</v>
      </c>
    </row>
    <row r="31" spans="2:18" ht="15.75" customHeight="1" x14ac:dyDescent="0.25">
      <c r="B31" s="108"/>
      <c r="C31" s="108"/>
      <c r="D31" s="109"/>
      <c r="E31" s="110"/>
      <c r="F31" s="111"/>
      <c r="G31" s="111"/>
      <c r="H31" s="111"/>
      <c r="I31" s="112"/>
      <c r="J31" s="113"/>
      <c r="K31" s="114"/>
      <c r="L31" s="115"/>
      <c r="M31" s="114"/>
      <c r="N31" s="116"/>
      <c r="O31" s="117"/>
      <c r="R31" s="81" t="s">
        <v>100</v>
      </c>
    </row>
    <row r="32" spans="2:18" ht="15.75" customHeight="1" x14ac:dyDescent="0.25">
      <c r="B32" s="108"/>
      <c r="C32" s="108"/>
      <c r="D32" s="109"/>
      <c r="E32" s="110"/>
      <c r="F32" s="111"/>
      <c r="G32" s="111"/>
      <c r="H32" s="111"/>
      <c r="I32" s="112"/>
      <c r="J32" s="113"/>
      <c r="K32" s="114"/>
      <c r="L32" s="115"/>
      <c r="M32" s="114"/>
      <c r="N32" s="116"/>
      <c r="O32" s="117"/>
      <c r="R32" s="81" t="s">
        <v>101</v>
      </c>
    </row>
    <row r="33" spans="2:18" ht="15.75" customHeight="1" x14ac:dyDescent="0.25">
      <c r="B33" s="108"/>
      <c r="C33" s="108"/>
      <c r="D33" s="109"/>
      <c r="E33" s="110"/>
      <c r="F33" s="111"/>
      <c r="G33" s="111"/>
      <c r="H33" s="111"/>
      <c r="I33" s="112"/>
      <c r="J33" s="113"/>
      <c r="K33" s="114"/>
      <c r="L33" s="115"/>
      <c r="M33" s="114"/>
      <c r="N33" s="116"/>
      <c r="O33" s="117"/>
      <c r="R33" s="81" t="s">
        <v>102</v>
      </c>
    </row>
    <row r="34" spans="2:18" ht="15.75" customHeight="1" x14ac:dyDescent="0.25">
      <c r="B34" s="108"/>
      <c r="C34" s="108"/>
      <c r="D34" s="109"/>
      <c r="E34" s="110"/>
      <c r="F34" s="111"/>
      <c r="G34" s="111"/>
      <c r="H34" s="111"/>
      <c r="I34" s="112"/>
      <c r="J34" s="113"/>
      <c r="K34" s="114"/>
      <c r="L34" s="115"/>
      <c r="M34" s="114"/>
      <c r="N34" s="116"/>
      <c r="O34" s="117"/>
      <c r="R34" s="81" t="s">
        <v>103</v>
      </c>
    </row>
    <row r="35" spans="2:18" ht="15.75" customHeight="1" x14ac:dyDescent="0.25">
      <c r="B35" s="108"/>
      <c r="C35" s="108"/>
      <c r="D35" s="109"/>
      <c r="E35" s="110"/>
      <c r="F35" s="111"/>
      <c r="G35" s="111"/>
      <c r="H35" s="111"/>
      <c r="I35" s="112"/>
      <c r="J35" s="113"/>
      <c r="K35" s="114"/>
      <c r="L35" s="115"/>
      <c r="M35" s="114"/>
      <c r="N35" s="116"/>
      <c r="O35" s="117"/>
      <c r="R35" s="81" t="s">
        <v>104</v>
      </c>
    </row>
    <row r="36" spans="2:18" ht="15.75" customHeight="1" x14ac:dyDescent="0.25">
      <c r="B36" s="108"/>
      <c r="C36" s="108"/>
      <c r="D36" s="109"/>
      <c r="E36" s="110"/>
      <c r="F36" s="111"/>
      <c r="G36" s="111"/>
      <c r="H36" s="111"/>
      <c r="I36" s="112"/>
      <c r="J36" s="113"/>
      <c r="K36" s="114"/>
      <c r="L36" s="115"/>
      <c r="M36" s="114"/>
      <c r="N36" s="116"/>
      <c r="O36" s="117"/>
      <c r="R36" s="81" t="s">
        <v>105</v>
      </c>
    </row>
    <row r="37" spans="2:18" ht="15.75" customHeight="1" x14ac:dyDescent="0.25">
      <c r="B37" s="108"/>
      <c r="C37" s="108"/>
      <c r="D37" s="109"/>
      <c r="E37" s="110"/>
      <c r="F37" s="111"/>
      <c r="G37" s="111"/>
      <c r="H37" s="111"/>
      <c r="I37" s="112"/>
      <c r="J37" s="113"/>
      <c r="K37" s="114"/>
      <c r="L37" s="115"/>
      <c r="M37" s="114"/>
      <c r="N37" s="116"/>
      <c r="O37" s="117"/>
      <c r="R37" s="81" t="s">
        <v>106</v>
      </c>
    </row>
    <row r="38" spans="2:18" ht="15.75" customHeight="1" x14ac:dyDescent="0.25">
      <c r="B38" s="108"/>
      <c r="C38" s="108"/>
      <c r="D38" s="109"/>
      <c r="E38" s="110"/>
      <c r="F38" s="111"/>
      <c r="G38" s="111"/>
      <c r="H38" s="111"/>
      <c r="I38" s="112"/>
      <c r="J38" s="113"/>
      <c r="K38" s="114"/>
      <c r="L38" s="115"/>
      <c r="M38" s="114"/>
      <c r="N38" s="116"/>
      <c r="O38" s="117"/>
      <c r="R38" s="81" t="s">
        <v>107</v>
      </c>
    </row>
    <row r="39" spans="2:18" ht="15.75" customHeight="1" x14ac:dyDescent="0.25">
      <c r="B39" s="108"/>
      <c r="C39" s="108"/>
      <c r="D39" s="109"/>
      <c r="E39" s="110"/>
      <c r="F39" s="111"/>
      <c r="G39" s="111"/>
      <c r="H39" s="111"/>
      <c r="I39" s="112"/>
      <c r="J39" s="113"/>
      <c r="K39" s="114"/>
      <c r="L39" s="115"/>
      <c r="M39" s="114"/>
      <c r="N39" s="116"/>
      <c r="O39" s="117"/>
      <c r="R39" s="81" t="s">
        <v>108</v>
      </c>
    </row>
    <row r="40" spans="2:18" ht="15.75" customHeight="1" x14ac:dyDescent="0.25">
      <c r="B40" s="108"/>
      <c r="C40" s="108"/>
      <c r="D40" s="109"/>
      <c r="E40" s="110"/>
      <c r="F40" s="111"/>
      <c r="G40" s="111"/>
      <c r="H40" s="111"/>
      <c r="I40" s="112"/>
      <c r="J40" s="113"/>
      <c r="K40" s="114"/>
      <c r="L40" s="115"/>
      <c r="M40" s="114"/>
      <c r="N40" s="116"/>
      <c r="O40" s="117"/>
      <c r="R40" s="81" t="s">
        <v>109</v>
      </c>
    </row>
    <row r="41" spans="2:18" ht="15.75" customHeight="1" x14ac:dyDescent="0.25">
      <c r="B41" s="108"/>
      <c r="C41" s="108"/>
      <c r="D41" s="109"/>
      <c r="E41" s="110"/>
      <c r="F41" s="111"/>
      <c r="G41" s="111"/>
      <c r="H41" s="111"/>
      <c r="I41" s="112"/>
      <c r="J41" s="113"/>
      <c r="K41" s="114"/>
      <c r="L41" s="115"/>
      <c r="M41" s="114"/>
      <c r="N41" s="116"/>
      <c r="O41" s="117"/>
      <c r="R41" s="66"/>
    </row>
    <row r="42" spans="2:18" ht="15.75" customHeight="1" x14ac:dyDescent="0.25">
      <c r="B42" s="108"/>
      <c r="C42" s="108"/>
      <c r="D42" s="109"/>
      <c r="E42" s="110"/>
      <c r="F42" s="111"/>
      <c r="G42" s="111"/>
      <c r="H42" s="111"/>
      <c r="I42" s="112"/>
      <c r="J42" s="113"/>
      <c r="K42" s="114"/>
      <c r="L42" s="115"/>
      <c r="M42" s="114"/>
      <c r="N42" s="116"/>
      <c r="O42" s="117"/>
      <c r="R42" s="81" t="s">
        <v>185</v>
      </c>
    </row>
    <row r="43" spans="2:18" ht="15.75" customHeight="1" x14ac:dyDescent="0.25">
      <c r="B43" s="108"/>
      <c r="C43" s="108"/>
      <c r="D43" s="109"/>
      <c r="E43" s="110"/>
      <c r="F43" s="111"/>
      <c r="G43" s="111"/>
      <c r="H43" s="111"/>
      <c r="I43" s="112"/>
      <c r="J43" s="113"/>
      <c r="K43" s="114"/>
      <c r="L43" s="115"/>
      <c r="M43" s="114"/>
      <c r="N43" s="116"/>
      <c r="O43" s="117"/>
      <c r="R43" s="81" t="s">
        <v>81</v>
      </c>
    </row>
    <row r="44" spans="2:18" ht="15.75" customHeight="1" x14ac:dyDescent="0.25">
      <c r="B44" s="108"/>
      <c r="C44" s="108"/>
      <c r="D44" s="109"/>
      <c r="E44" s="110"/>
      <c r="F44" s="111"/>
      <c r="G44" s="111"/>
      <c r="H44" s="111"/>
      <c r="I44" s="112"/>
      <c r="J44" s="113"/>
      <c r="K44" s="114"/>
      <c r="L44" s="115"/>
      <c r="M44" s="114"/>
      <c r="N44" s="116"/>
      <c r="O44" s="117"/>
      <c r="R44" s="81" t="s">
        <v>83</v>
      </c>
    </row>
    <row r="45" spans="2:18" ht="15.75" customHeight="1" x14ac:dyDescent="0.25">
      <c r="B45" s="108"/>
      <c r="C45" s="108"/>
      <c r="D45" s="109"/>
      <c r="E45" s="110"/>
      <c r="F45" s="111"/>
      <c r="G45" s="111"/>
      <c r="H45" s="111"/>
      <c r="I45" s="112"/>
      <c r="J45" s="113"/>
      <c r="K45" s="114"/>
      <c r="L45" s="115"/>
      <c r="M45" s="114"/>
      <c r="N45" s="116"/>
      <c r="O45" s="117"/>
      <c r="R45" s="66"/>
    </row>
    <row r="46" spans="2:18" ht="15.75" customHeight="1" x14ac:dyDescent="0.25">
      <c r="B46" s="108"/>
      <c r="C46" s="108"/>
      <c r="D46" s="109"/>
      <c r="E46" s="110"/>
      <c r="F46" s="111"/>
      <c r="G46" s="111"/>
      <c r="H46" s="111"/>
      <c r="I46" s="112"/>
      <c r="J46" s="113"/>
      <c r="K46" s="114"/>
      <c r="L46" s="115"/>
      <c r="M46" s="114"/>
      <c r="N46" s="116"/>
      <c r="O46" s="117"/>
      <c r="R46" s="81" t="s">
        <v>144</v>
      </c>
    </row>
    <row r="47" spans="2:18" ht="15.75" customHeight="1" x14ac:dyDescent="0.25">
      <c r="B47" s="108"/>
      <c r="C47" s="108"/>
      <c r="D47" s="109"/>
      <c r="E47" s="110"/>
      <c r="F47" s="111"/>
      <c r="G47" s="111"/>
      <c r="H47" s="111"/>
      <c r="I47" s="112"/>
      <c r="J47" s="113"/>
      <c r="K47" s="114"/>
      <c r="L47" s="115"/>
      <c r="M47" s="114"/>
      <c r="N47" s="116"/>
      <c r="O47" s="117"/>
      <c r="R47" s="66" t="s">
        <v>145</v>
      </c>
    </row>
    <row r="48" spans="2:18" ht="15.75" customHeight="1" x14ac:dyDescent="0.25">
      <c r="B48" s="108"/>
      <c r="C48" s="108"/>
      <c r="D48" s="109"/>
      <c r="E48" s="110"/>
      <c r="F48" s="111"/>
      <c r="G48" s="111"/>
      <c r="H48" s="111"/>
      <c r="I48" s="112"/>
      <c r="J48" s="113"/>
      <c r="K48" s="114"/>
      <c r="L48" s="115"/>
      <c r="M48" s="114"/>
      <c r="N48" s="116"/>
      <c r="O48" s="117"/>
      <c r="R48" s="66" t="s">
        <v>146</v>
      </c>
    </row>
    <row r="49" spans="2:18" ht="15.75" customHeight="1" x14ac:dyDescent="0.25">
      <c r="B49" s="108"/>
      <c r="C49" s="108"/>
      <c r="D49" s="109"/>
      <c r="E49" s="110"/>
      <c r="F49" s="111"/>
      <c r="G49" s="111"/>
      <c r="H49" s="111"/>
      <c r="I49" s="112"/>
      <c r="J49" s="113"/>
      <c r="K49" s="114"/>
      <c r="L49" s="115"/>
      <c r="M49" s="114"/>
      <c r="N49" s="116"/>
      <c r="O49" s="117"/>
      <c r="R49" s="66" t="s">
        <v>147</v>
      </c>
    </row>
    <row r="50" spans="2:18" ht="15.75" customHeight="1" x14ac:dyDescent="0.25">
      <c r="B50" s="108"/>
      <c r="C50" s="108"/>
      <c r="D50" s="109"/>
      <c r="E50" s="110"/>
      <c r="F50" s="111"/>
      <c r="G50" s="111"/>
      <c r="H50" s="111"/>
      <c r="I50" s="112"/>
      <c r="J50" s="113"/>
      <c r="K50" s="114"/>
      <c r="L50" s="115"/>
      <c r="M50" s="114"/>
      <c r="N50" s="116"/>
      <c r="O50" s="117"/>
      <c r="R50" s="66" t="s">
        <v>148</v>
      </c>
    </row>
    <row r="51" spans="2:18" ht="15.75" customHeight="1" x14ac:dyDescent="0.25">
      <c r="B51" s="108"/>
      <c r="C51" s="108"/>
      <c r="D51" s="109"/>
      <c r="E51" s="110"/>
      <c r="F51" s="111"/>
      <c r="G51" s="111"/>
      <c r="H51" s="111"/>
      <c r="I51" s="112"/>
      <c r="J51" s="113"/>
      <c r="K51" s="114"/>
      <c r="L51" s="115"/>
      <c r="M51" s="114"/>
      <c r="N51" s="116"/>
      <c r="O51" s="117"/>
      <c r="R51" s="66" t="s">
        <v>149</v>
      </c>
    </row>
    <row r="52" spans="2:18" ht="15.75" customHeight="1" x14ac:dyDescent="0.25">
      <c r="B52" s="108"/>
      <c r="C52" s="108"/>
      <c r="D52" s="109"/>
      <c r="E52" s="110"/>
      <c r="F52" s="111"/>
      <c r="G52" s="111"/>
      <c r="H52" s="111"/>
      <c r="I52" s="112"/>
      <c r="J52" s="113"/>
      <c r="K52" s="114"/>
      <c r="L52" s="115"/>
      <c r="M52" s="114"/>
      <c r="N52" s="116"/>
      <c r="O52" s="117"/>
      <c r="R52" s="66" t="s">
        <v>150</v>
      </c>
    </row>
    <row r="53" spans="2:18" ht="15.75" customHeight="1" x14ac:dyDescent="0.25">
      <c r="B53" s="108"/>
      <c r="C53" s="108"/>
      <c r="D53" s="109"/>
      <c r="E53" s="110"/>
      <c r="F53" s="111"/>
      <c r="G53" s="111"/>
      <c r="H53" s="111"/>
      <c r="I53" s="112"/>
      <c r="J53" s="113"/>
      <c r="K53" s="114"/>
      <c r="L53" s="115"/>
      <c r="M53" s="114"/>
      <c r="N53" s="116"/>
      <c r="O53" s="117"/>
      <c r="R53" s="66" t="s">
        <v>181</v>
      </c>
    </row>
    <row r="54" spans="2:18" ht="15.75" customHeight="1" x14ac:dyDescent="0.25">
      <c r="B54" s="108"/>
      <c r="C54" s="108"/>
      <c r="D54" s="109"/>
      <c r="E54" s="110"/>
      <c r="F54" s="111"/>
      <c r="G54" s="111"/>
      <c r="H54" s="111"/>
      <c r="I54" s="112"/>
      <c r="J54" s="113"/>
      <c r="K54" s="114"/>
      <c r="L54" s="115"/>
      <c r="M54" s="114"/>
      <c r="N54" s="116"/>
      <c r="O54" s="117"/>
      <c r="R54" s="66" t="s">
        <v>152</v>
      </c>
    </row>
    <row r="55" spans="2:18" ht="15.75" customHeight="1" x14ac:dyDescent="0.25">
      <c r="B55" s="108"/>
      <c r="C55" s="108"/>
      <c r="D55" s="109"/>
      <c r="E55" s="110"/>
      <c r="F55" s="111"/>
      <c r="G55" s="111"/>
      <c r="H55" s="111"/>
      <c r="I55" s="112"/>
      <c r="J55" s="113"/>
      <c r="K55" s="114"/>
      <c r="L55" s="115"/>
      <c r="M55" s="114"/>
      <c r="N55" s="116"/>
      <c r="O55" s="117"/>
      <c r="R55" s="66" t="s">
        <v>153</v>
      </c>
    </row>
    <row r="56" spans="2:18" ht="15.75" customHeight="1" x14ac:dyDescent="0.25">
      <c r="B56" s="108"/>
      <c r="C56" s="108"/>
      <c r="D56" s="109"/>
      <c r="E56" s="110"/>
      <c r="F56" s="111"/>
      <c r="G56" s="111"/>
      <c r="H56" s="111"/>
      <c r="I56" s="112"/>
      <c r="J56" s="113"/>
      <c r="K56" s="114"/>
      <c r="L56" s="115"/>
      <c r="M56" s="114"/>
      <c r="N56" s="116"/>
      <c r="O56" s="117"/>
      <c r="R56" s="66" t="s">
        <v>186</v>
      </c>
    </row>
    <row r="57" spans="2:18" ht="15.75" customHeight="1" x14ac:dyDescent="0.25">
      <c r="L57" s="90"/>
      <c r="R57" s="66"/>
    </row>
    <row r="58" spans="2:18" ht="15.75" customHeight="1" x14ac:dyDescent="0.25">
      <c r="B58" s="253" t="s">
        <v>187</v>
      </c>
      <c r="C58" s="255" t="s">
        <v>188</v>
      </c>
      <c r="D58" s="256"/>
      <c r="E58" s="256"/>
      <c r="F58" s="256"/>
      <c r="G58" s="256"/>
      <c r="L58" s="90"/>
      <c r="R58" s="66"/>
    </row>
    <row r="59" spans="2:18" ht="15.75" customHeight="1" x14ac:dyDescent="0.25">
      <c r="B59" s="254"/>
      <c r="C59" s="255" t="s">
        <v>189</v>
      </c>
      <c r="D59" s="256"/>
      <c r="E59" s="256"/>
      <c r="F59" s="256"/>
      <c r="G59" s="256"/>
      <c r="L59" s="90"/>
      <c r="R59" s="66"/>
    </row>
    <row r="60" spans="2:18" ht="15.75" customHeight="1" x14ac:dyDescent="0.25">
      <c r="L60" s="90"/>
      <c r="R60" s="66"/>
    </row>
    <row r="61" spans="2:18" ht="15.75" customHeight="1" x14ac:dyDescent="0.25">
      <c r="L61" s="90"/>
      <c r="R61" s="66"/>
    </row>
    <row r="62" spans="2:18" ht="15.75" customHeight="1" x14ac:dyDescent="0.25">
      <c r="L62" s="90"/>
      <c r="R62" s="66"/>
    </row>
    <row r="63" spans="2:18" ht="15.75" customHeight="1" x14ac:dyDescent="0.25">
      <c r="L63" s="90"/>
      <c r="R63" s="66"/>
    </row>
    <row r="64" spans="2:18" ht="15.75" customHeight="1" x14ac:dyDescent="0.25">
      <c r="L64" s="90"/>
      <c r="R64" s="66"/>
    </row>
    <row r="65" spans="12:18" ht="15.75" customHeight="1" x14ac:dyDescent="0.25">
      <c r="L65" s="90"/>
      <c r="R65" s="66"/>
    </row>
    <row r="66" spans="12:18" ht="15.75" customHeight="1" x14ac:dyDescent="0.25">
      <c r="L66" s="90"/>
      <c r="R66" s="66"/>
    </row>
    <row r="67" spans="12:18" ht="15.75" customHeight="1" x14ac:dyDescent="0.25">
      <c r="L67" s="90"/>
      <c r="R67" s="66"/>
    </row>
    <row r="68" spans="12:18" ht="15.75" customHeight="1" x14ac:dyDescent="0.25">
      <c r="L68" s="90"/>
      <c r="R68" s="66"/>
    </row>
    <row r="69" spans="12:18" ht="15.75" customHeight="1" x14ac:dyDescent="0.25">
      <c r="L69" s="90"/>
      <c r="R69" s="66"/>
    </row>
    <row r="70" spans="12:18" ht="15.75" customHeight="1" x14ac:dyDescent="0.25">
      <c r="L70" s="90"/>
      <c r="R70" s="66"/>
    </row>
    <row r="71" spans="12:18" ht="15.75" customHeight="1" x14ac:dyDescent="0.25">
      <c r="L71" s="90"/>
      <c r="R71" s="66"/>
    </row>
    <row r="72" spans="12:18" ht="15.75" customHeight="1" x14ac:dyDescent="0.25">
      <c r="L72" s="90"/>
      <c r="R72" s="66"/>
    </row>
    <row r="73" spans="12:18" ht="15.75" customHeight="1" x14ac:dyDescent="0.25">
      <c r="L73" s="90"/>
      <c r="R73" s="66"/>
    </row>
    <row r="74" spans="12:18" ht="15.75" customHeight="1" x14ac:dyDescent="0.25">
      <c r="L74" s="90"/>
      <c r="R74" s="66"/>
    </row>
    <row r="75" spans="12:18" ht="15.75" customHeight="1" x14ac:dyDescent="0.25">
      <c r="L75" s="90"/>
      <c r="R75" s="66"/>
    </row>
    <row r="76" spans="12:18" ht="15.75" customHeight="1" x14ac:dyDescent="0.25">
      <c r="L76" s="90"/>
      <c r="R76" s="66"/>
    </row>
    <row r="77" spans="12:18" ht="15.75" customHeight="1" x14ac:dyDescent="0.25">
      <c r="L77" s="90"/>
      <c r="R77" s="66"/>
    </row>
    <row r="78" spans="12:18" ht="15.75" customHeight="1" x14ac:dyDescent="0.25">
      <c r="L78" s="90"/>
      <c r="R78" s="66"/>
    </row>
    <row r="79" spans="12:18" ht="15.75" customHeight="1" x14ac:dyDescent="0.25">
      <c r="L79" s="90"/>
      <c r="R79" s="66"/>
    </row>
    <row r="80" spans="12:18" ht="15.75" customHeight="1" x14ac:dyDescent="0.25">
      <c r="L80" s="90"/>
      <c r="R80" s="66"/>
    </row>
    <row r="81" spans="12:18" ht="15.75" customHeight="1" x14ac:dyDescent="0.25">
      <c r="L81" s="90"/>
      <c r="R81" s="66"/>
    </row>
    <row r="82" spans="12:18" ht="15.75" customHeight="1" x14ac:dyDescent="0.25">
      <c r="L82" s="90"/>
      <c r="R82" s="66"/>
    </row>
    <row r="83" spans="12:18" ht="15.75" customHeight="1" x14ac:dyDescent="0.25">
      <c r="L83" s="90"/>
      <c r="R83" s="66"/>
    </row>
    <row r="84" spans="12:18" ht="15.75" customHeight="1" x14ac:dyDescent="0.25">
      <c r="L84" s="90"/>
      <c r="R84" s="66"/>
    </row>
    <row r="85" spans="12:18" ht="15.75" customHeight="1" x14ac:dyDescent="0.25">
      <c r="L85" s="90"/>
      <c r="R85" s="66"/>
    </row>
    <row r="86" spans="12:18" ht="15.75" customHeight="1" x14ac:dyDescent="0.25">
      <c r="L86" s="90"/>
      <c r="R86" s="66"/>
    </row>
    <row r="87" spans="12:18" ht="15.75" customHeight="1" x14ac:dyDescent="0.25">
      <c r="L87" s="90"/>
      <c r="R87" s="66"/>
    </row>
    <row r="88" spans="12:18" ht="15.75" customHeight="1" x14ac:dyDescent="0.25">
      <c r="L88" s="90"/>
      <c r="R88" s="66"/>
    </row>
    <row r="89" spans="12:18" ht="15.75" customHeight="1" x14ac:dyDescent="0.25">
      <c r="L89" s="90"/>
      <c r="R89" s="66"/>
    </row>
    <row r="90" spans="12:18" ht="15.75" customHeight="1" x14ac:dyDescent="0.25">
      <c r="L90" s="90"/>
      <c r="R90" s="66"/>
    </row>
    <row r="91" spans="12:18" ht="15.75" customHeight="1" x14ac:dyDescent="0.25">
      <c r="L91" s="90"/>
      <c r="R91" s="66"/>
    </row>
    <row r="92" spans="12:18" ht="15.75" customHeight="1" x14ac:dyDescent="0.25">
      <c r="L92" s="90"/>
      <c r="R92" s="66"/>
    </row>
    <row r="93" spans="12:18" ht="15.75" customHeight="1" x14ac:dyDescent="0.25">
      <c r="L93" s="90"/>
      <c r="R93" s="66"/>
    </row>
    <row r="94" spans="12:18" ht="15.75" customHeight="1" x14ac:dyDescent="0.25">
      <c r="L94" s="90"/>
      <c r="R94" s="66"/>
    </row>
    <row r="95" spans="12:18" ht="15.75" customHeight="1" x14ac:dyDescent="0.25">
      <c r="L95" s="90"/>
      <c r="R95" s="66"/>
    </row>
    <row r="96" spans="12:18" ht="15.75" customHeight="1" x14ac:dyDescent="0.25">
      <c r="L96" s="90"/>
      <c r="R96" s="66"/>
    </row>
    <row r="97" spans="12:18" ht="15.75" customHeight="1" x14ac:dyDescent="0.25">
      <c r="L97" s="90"/>
      <c r="R97" s="66"/>
    </row>
    <row r="98" spans="12:18" ht="15.75" customHeight="1" x14ac:dyDescent="0.25">
      <c r="L98" s="90"/>
      <c r="R98" s="66"/>
    </row>
    <row r="99" spans="12:18" ht="15.75" customHeight="1" x14ac:dyDescent="0.25">
      <c r="L99" s="90"/>
      <c r="R99" s="66"/>
    </row>
    <row r="100" spans="12:18" ht="15.75" customHeight="1" x14ac:dyDescent="0.25">
      <c r="L100" s="90"/>
      <c r="R100" s="66"/>
    </row>
    <row r="101" spans="12:18" ht="15.75" customHeight="1" x14ac:dyDescent="0.25">
      <c r="L101" s="90"/>
      <c r="R101" s="66"/>
    </row>
    <row r="102" spans="12:18" ht="15.75" customHeight="1" x14ac:dyDescent="0.25">
      <c r="L102" s="90"/>
      <c r="R102" s="66"/>
    </row>
    <row r="103" spans="12:18" ht="15.75" customHeight="1" x14ac:dyDescent="0.25">
      <c r="L103" s="90"/>
      <c r="R103" s="66"/>
    </row>
    <row r="104" spans="12:18" ht="15.75" customHeight="1" x14ac:dyDescent="0.25">
      <c r="L104" s="90"/>
      <c r="R104" s="66"/>
    </row>
    <row r="105" spans="12:18" ht="15.75" customHeight="1" x14ac:dyDescent="0.25">
      <c r="L105" s="90"/>
      <c r="R105" s="66"/>
    </row>
    <row r="106" spans="12:18" ht="15.75" customHeight="1" x14ac:dyDescent="0.25">
      <c r="L106" s="90"/>
      <c r="R106" s="66"/>
    </row>
    <row r="107" spans="12:18" ht="15.75" customHeight="1" x14ac:dyDescent="0.25">
      <c r="L107" s="90"/>
      <c r="R107" s="66"/>
    </row>
    <row r="108" spans="12:18" ht="15.75" customHeight="1" x14ac:dyDescent="0.25">
      <c r="L108" s="90"/>
      <c r="R108" s="66"/>
    </row>
    <row r="109" spans="12:18" ht="15.75" customHeight="1" x14ac:dyDescent="0.25">
      <c r="L109" s="90"/>
      <c r="R109" s="66"/>
    </row>
    <row r="110" spans="12:18" ht="15.75" customHeight="1" x14ac:dyDescent="0.25">
      <c r="L110" s="90"/>
      <c r="R110" s="66"/>
    </row>
    <row r="111" spans="12:18" ht="15.75" customHeight="1" x14ac:dyDescent="0.25">
      <c r="L111" s="90"/>
      <c r="R111" s="66"/>
    </row>
    <row r="112" spans="12:18" ht="15.75" customHeight="1" x14ac:dyDescent="0.25">
      <c r="L112" s="90"/>
      <c r="R112" s="66"/>
    </row>
    <row r="113" spans="12:18" ht="15.75" customHeight="1" x14ac:dyDescent="0.25">
      <c r="L113" s="90"/>
      <c r="R113" s="66"/>
    </row>
    <row r="114" spans="12:18" ht="15.75" customHeight="1" x14ac:dyDescent="0.25">
      <c r="L114" s="90"/>
      <c r="R114" s="66"/>
    </row>
    <row r="115" spans="12:18" ht="15.75" customHeight="1" x14ac:dyDescent="0.25">
      <c r="L115" s="90"/>
      <c r="R115" s="66"/>
    </row>
    <row r="116" spans="12:18" ht="15.75" customHeight="1" x14ac:dyDescent="0.25">
      <c r="L116" s="90"/>
      <c r="R116" s="66"/>
    </row>
    <row r="117" spans="12:18" ht="15.75" customHeight="1" x14ac:dyDescent="0.25">
      <c r="L117" s="90"/>
      <c r="R117" s="66"/>
    </row>
    <row r="118" spans="12:18" ht="15.75" customHeight="1" x14ac:dyDescent="0.25">
      <c r="L118" s="90"/>
      <c r="R118" s="66"/>
    </row>
    <row r="119" spans="12:18" ht="15.75" customHeight="1" x14ac:dyDescent="0.25">
      <c r="L119" s="90"/>
      <c r="R119" s="66"/>
    </row>
    <row r="120" spans="12:18" ht="15.75" customHeight="1" x14ac:dyDescent="0.25">
      <c r="L120" s="90"/>
      <c r="R120" s="66"/>
    </row>
    <row r="121" spans="12:18" ht="15.75" customHeight="1" x14ac:dyDescent="0.25">
      <c r="L121" s="90"/>
      <c r="R121" s="66"/>
    </row>
    <row r="122" spans="12:18" ht="15.75" customHeight="1" x14ac:dyDescent="0.25">
      <c r="L122" s="90"/>
      <c r="R122" s="66"/>
    </row>
    <row r="123" spans="12:18" ht="15.75" customHeight="1" x14ac:dyDescent="0.25">
      <c r="L123" s="90"/>
      <c r="R123" s="66"/>
    </row>
    <row r="124" spans="12:18" ht="15.75" customHeight="1" x14ac:dyDescent="0.25">
      <c r="L124" s="90"/>
      <c r="R124" s="66"/>
    </row>
    <row r="125" spans="12:18" ht="15.75" customHeight="1" x14ac:dyDescent="0.25">
      <c r="L125" s="90"/>
      <c r="R125" s="66"/>
    </row>
    <row r="126" spans="12:18" ht="15.75" customHeight="1" x14ac:dyDescent="0.25">
      <c r="L126" s="90"/>
      <c r="R126" s="66"/>
    </row>
    <row r="127" spans="12:18" ht="15.75" customHeight="1" x14ac:dyDescent="0.25">
      <c r="L127" s="90"/>
      <c r="R127" s="66"/>
    </row>
    <row r="128" spans="12:18" ht="15.75" customHeight="1" x14ac:dyDescent="0.25">
      <c r="L128" s="90"/>
      <c r="R128" s="66"/>
    </row>
    <row r="129" spans="12:18" ht="15.75" customHeight="1" x14ac:dyDescent="0.25">
      <c r="L129" s="90"/>
      <c r="R129" s="66"/>
    </row>
    <row r="130" spans="12:18" ht="15.75" customHeight="1" x14ac:dyDescent="0.25">
      <c r="L130" s="90"/>
      <c r="R130" s="66"/>
    </row>
    <row r="131" spans="12:18" ht="15.75" customHeight="1" x14ac:dyDescent="0.25">
      <c r="L131" s="90"/>
      <c r="R131" s="66"/>
    </row>
    <row r="132" spans="12:18" ht="15.75" customHeight="1" x14ac:dyDescent="0.25">
      <c r="L132" s="90"/>
      <c r="R132" s="66"/>
    </row>
    <row r="133" spans="12:18" ht="15.75" customHeight="1" x14ac:dyDescent="0.25">
      <c r="L133" s="90"/>
      <c r="R133" s="66"/>
    </row>
    <row r="134" spans="12:18" ht="15.75" customHeight="1" x14ac:dyDescent="0.25">
      <c r="L134" s="90"/>
      <c r="R134" s="66"/>
    </row>
    <row r="135" spans="12:18" ht="15.75" customHeight="1" x14ac:dyDescent="0.25">
      <c r="L135" s="90"/>
      <c r="R135" s="66"/>
    </row>
    <row r="136" spans="12:18" ht="15.75" customHeight="1" x14ac:dyDescent="0.25">
      <c r="L136" s="90"/>
      <c r="R136" s="66"/>
    </row>
    <row r="137" spans="12:18" ht="15.75" customHeight="1" x14ac:dyDescent="0.25">
      <c r="L137" s="90"/>
      <c r="R137" s="66"/>
    </row>
    <row r="138" spans="12:18" ht="15.75" customHeight="1" x14ac:dyDescent="0.25">
      <c r="L138" s="90"/>
      <c r="R138" s="66"/>
    </row>
    <row r="139" spans="12:18" ht="15.75" customHeight="1" x14ac:dyDescent="0.25">
      <c r="L139" s="90"/>
      <c r="R139" s="66"/>
    </row>
    <row r="140" spans="12:18" ht="15.75" customHeight="1" x14ac:dyDescent="0.25">
      <c r="L140" s="90"/>
      <c r="R140" s="66"/>
    </row>
    <row r="141" spans="12:18" ht="15.75" customHeight="1" x14ac:dyDescent="0.25">
      <c r="L141" s="90"/>
      <c r="R141" s="66"/>
    </row>
    <row r="142" spans="12:18" ht="15.75" customHeight="1" x14ac:dyDescent="0.25">
      <c r="L142" s="90"/>
      <c r="R142" s="66"/>
    </row>
    <row r="143" spans="12:18" ht="15.75" customHeight="1" x14ac:dyDescent="0.25">
      <c r="L143" s="90"/>
      <c r="R143" s="66"/>
    </row>
    <row r="144" spans="12:18" ht="15.75" customHeight="1" x14ac:dyDescent="0.25">
      <c r="L144" s="90"/>
      <c r="R144" s="66"/>
    </row>
    <row r="145" spans="12:18" ht="15.75" customHeight="1" x14ac:dyDescent="0.25">
      <c r="L145" s="90"/>
      <c r="R145" s="66"/>
    </row>
    <row r="146" spans="12:18" ht="15.75" customHeight="1" x14ac:dyDescent="0.25">
      <c r="L146" s="90"/>
      <c r="R146" s="66"/>
    </row>
    <row r="147" spans="12:18" ht="15.75" customHeight="1" x14ac:dyDescent="0.25">
      <c r="L147" s="90"/>
      <c r="R147" s="66"/>
    </row>
    <row r="148" spans="12:18" ht="15.75" customHeight="1" x14ac:dyDescent="0.25">
      <c r="L148" s="90"/>
      <c r="R148" s="66"/>
    </row>
    <row r="149" spans="12:18" ht="15.75" customHeight="1" x14ac:dyDescent="0.25">
      <c r="L149" s="90"/>
      <c r="R149" s="66"/>
    </row>
    <row r="150" spans="12:18" ht="15.75" customHeight="1" x14ac:dyDescent="0.25">
      <c r="L150" s="90"/>
      <c r="R150" s="66"/>
    </row>
    <row r="151" spans="12:18" ht="15.75" customHeight="1" x14ac:dyDescent="0.25">
      <c r="L151" s="90"/>
      <c r="R151" s="66"/>
    </row>
    <row r="152" spans="12:18" ht="15.75" customHeight="1" x14ac:dyDescent="0.25">
      <c r="L152" s="90"/>
      <c r="R152" s="66"/>
    </row>
    <row r="153" spans="12:18" ht="15.75" customHeight="1" x14ac:dyDescent="0.25">
      <c r="L153" s="90"/>
      <c r="R153" s="66"/>
    </row>
    <row r="154" spans="12:18" ht="15.75" customHeight="1" x14ac:dyDescent="0.25">
      <c r="L154" s="90"/>
      <c r="R154" s="66"/>
    </row>
    <row r="155" spans="12:18" ht="15.75" customHeight="1" x14ac:dyDescent="0.25">
      <c r="L155" s="90"/>
      <c r="R155" s="66"/>
    </row>
    <row r="156" spans="12:18" ht="15.75" customHeight="1" x14ac:dyDescent="0.25">
      <c r="L156" s="90"/>
      <c r="R156" s="66"/>
    </row>
    <row r="157" spans="12:18" ht="15.75" customHeight="1" x14ac:dyDescent="0.25">
      <c r="L157" s="90"/>
      <c r="R157" s="66"/>
    </row>
    <row r="158" spans="12:18" ht="15.75" customHeight="1" x14ac:dyDescent="0.25">
      <c r="L158" s="90"/>
      <c r="R158" s="66"/>
    </row>
    <row r="159" spans="12:18" ht="15.75" customHeight="1" x14ac:dyDescent="0.25">
      <c r="L159" s="90"/>
      <c r="R159" s="66"/>
    </row>
    <row r="160" spans="12:18" ht="15.75" customHeight="1" x14ac:dyDescent="0.25">
      <c r="L160" s="90"/>
      <c r="R160" s="66"/>
    </row>
    <row r="161" spans="12:18" ht="15.75" customHeight="1" x14ac:dyDescent="0.25">
      <c r="L161" s="90"/>
      <c r="R161" s="66"/>
    </row>
    <row r="162" spans="12:18" ht="15.75" customHeight="1" x14ac:dyDescent="0.25">
      <c r="L162" s="90"/>
      <c r="R162" s="66"/>
    </row>
    <row r="163" spans="12:18" ht="15.75" customHeight="1" x14ac:dyDescent="0.25">
      <c r="L163" s="90"/>
      <c r="R163" s="66"/>
    </row>
    <row r="164" spans="12:18" ht="15.75" customHeight="1" x14ac:dyDescent="0.25">
      <c r="L164" s="90"/>
      <c r="R164" s="66"/>
    </row>
    <row r="165" spans="12:18" ht="15.75" customHeight="1" x14ac:dyDescent="0.25">
      <c r="L165" s="90"/>
      <c r="R165" s="66"/>
    </row>
    <row r="166" spans="12:18" ht="15.75" customHeight="1" x14ac:dyDescent="0.25">
      <c r="L166" s="90"/>
      <c r="R166" s="66"/>
    </row>
    <row r="167" spans="12:18" ht="15.75" customHeight="1" x14ac:dyDescent="0.25">
      <c r="L167" s="90"/>
      <c r="R167" s="66"/>
    </row>
    <row r="168" spans="12:18" ht="15.75" customHeight="1" x14ac:dyDescent="0.25">
      <c r="L168" s="90"/>
      <c r="R168" s="66"/>
    </row>
    <row r="169" spans="12:18" ht="15.75" customHeight="1" x14ac:dyDescent="0.25">
      <c r="L169" s="90"/>
      <c r="R169" s="66"/>
    </row>
    <row r="170" spans="12:18" ht="15.75" customHeight="1" x14ac:dyDescent="0.25">
      <c r="L170" s="90"/>
      <c r="R170" s="66"/>
    </row>
    <row r="171" spans="12:18" ht="15.75" customHeight="1" x14ac:dyDescent="0.25">
      <c r="L171" s="90"/>
      <c r="R171" s="66"/>
    </row>
    <row r="172" spans="12:18" ht="15.75" customHeight="1" x14ac:dyDescent="0.25">
      <c r="L172" s="90"/>
      <c r="R172" s="66"/>
    </row>
    <row r="173" spans="12:18" ht="15.75" customHeight="1" x14ac:dyDescent="0.25">
      <c r="L173" s="90"/>
      <c r="R173" s="66"/>
    </row>
    <row r="174" spans="12:18" ht="15.75" customHeight="1" x14ac:dyDescent="0.25">
      <c r="L174" s="90"/>
      <c r="R174" s="66"/>
    </row>
    <row r="175" spans="12:18" ht="15.75" customHeight="1" x14ac:dyDescent="0.25">
      <c r="L175" s="90"/>
      <c r="R175" s="66"/>
    </row>
    <row r="176" spans="12:18" ht="15.75" customHeight="1" x14ac:dyDescent="0.25">
      <c r="L176" s="90"/>
      <c r="R176" s="66"/>
    </row>
    <row r="177" spans="12:18" ht="15.75" customHeight="1" x14ac:dyDescent="0.25">
      <c r="L177" s="90"/>
      <c r="R177" s="66"/>
    </row>
    <row r="178" spans="12:18" ht="15.75" customHeight="1" x14ac:dyDescent="0.25">
      <c r="L178" s="90"/>
      <c r="R178" s="66"/>
    </row>
    <row r="179" spans="12:18" ht="15.75" customHeight="1" x14ac:dyDescent="0.25">
      <c r="L179" s="90"/>
      <c r="R179" s="66"/>
    </row>
    <row r="180" spans="12:18" ht="15.75" customHeight="1" x14ac:dyDescent="0.25">
      <c r="L180" s="90"/>
      <c r="R180" s="66"/>
    </row>
    <row r="181" spans="12:18" ht="15.75" customHeight="1" x14ac:dyDescent="0.25">
      <c r="L181" s="90"/>
      <c r="R181" s="66"/>
    </row>
    <row r="182" spans="12:18" ht="15.75" customHeight="1" x14ac:dyDescent="0.25">
      <c r="L182" s="90"/>
      <c r="R182" s="66"/>
    </row>
    <row r="183" spans="12:18" ht="15.75" customHeight="1" x14ac:dyDescent="0.25">
      <c r="L183" s="90"/>
      <c r="R183" s="66"/>
    </row>
    <row r="184" spans="12:18" ht="15.75" customHeight="1" x14ac:dyDescent="0.25">
      <c r="L184" s="90"/>
      <c r="R184" s="66"/>
    </row>
    <row r="185" spans="12:18" ht="15.75" customHeight="1" x14ac:dyDescent="0.25">
      <c r="L185" s="90"/>
      <c r="R185" s="66"/>
    </row>
    <row r="186" spans="12:18" ht="15.75" customHeight="1" x14ac:dyDescent="0.25">
      <c r="L186" s="90"/>
      <c r="R186" s="66"/>
    </row>
    <row r="187" spans="12:18" ht="15.75" customHeight="1" x14ac:dyDescent="0.25">
      <c r="L187" s="90"/>
      <c r="R187" s="66"/>
    </row>
    <row r="188" spans="12:18" ht="15.75" customHeight="1" x14ac:dyDescent="0.25">
      <c r="L188" s="90"/>
      <c r="R188" s="66"/>
    </row>
    <row r="189" spans="12:18" ht="15.75" customHeight="1" x14ac:dyDescent="0.25">
      <c r="L189" s="90"/>
      <c r="R189" s="66"/>
    </row>
    <row r="190" spans="12:18" ht="15.75" customHeight="1" x14ac:dyDescent="0.25">
      <c r="L190" s="90"/>
      <c r="R190" s="66"/>
    </row>
    <row r="191" spans="12:18" ht="15.75" customHeight="1" x14ac:dyDescent="0.25">
      <c r="L191" s="90"/>
      <c r="R191" s="66"/>
    </row>
    <row r="192" spans="12:18" ht="15.75" customHeight="1" x14ac:dyDescent="0.25">
      <c r="L192" s="90"/>
      <c r="R192" s="66"/>
    </row>
    <row r="193" spans="12:18" ht="15.75" customHeight="1" x14ac:dyDescent="0.25">
      <c r="L193" s="90"/>
      <c r="R193" s="66"/>
    </row>
    <row r="194" spans="12:18" ht="15.75" customHeight="1" x14ac:dyDescent="0.25">
      <c r="L194" s="90"/>
      <c r="R194" s="66"/>
    </row>
    <row r="195" spans="12:18" ht="15.75" customHeight="1" x14ac:dyDescent="0.25">
      <c r="L195" s="90"/>
      <c r="R195" s="66"/>
    </row>
    <row r="196" spans="12:18" ht="15.75" customHeight="1" x14ac:dyDescent="0.25">
      <c r="L196" s="90"/>
      <c r="R196" s="66"/>
    </row>
    <row r="197" spans="12:18" ht="15.75" customHeight="1" x14ac:dyDescent="0.25">
      <c r="L197" s="90"/>
      <c r="R197" s="66"/>
    </row>
    <row r="198" spans="12:18" ht="15.75" customHeight="1" x14ac:dyDescent="0.25">
      <c r="L198" s="90"/>
      <c r="R198" s="66"/>
    </row>
    <row r="199" spans="12:18" ht="15.75" customHeight="1" x14ac:dyDescent="0.25">
      <c r="L199" s="90"/>
      <c r="R199" s="66"/>
    </row>
    <row r="200" spans="12:18" ht="15.75" customHeight="1" x14ac:dyDescent="0.25">
      <c r="L200" s="90"/>
      <c r="R200" s="66"/>
    </row>
    <row r="201" spans="12:18" ht="15.75" customHeight="1" x14ac:dyDescent="0.25">
      <c r="L201" s="90"/>
      <c r="R201" s="66"/>
    </row>
    <row r="202" spans="12:18" ht="15.75" customHeight="1" x14ac:dyDescent="0.25">
      <c r="L202" s="90"/>
      <c r="R202" s="66"/>
    </row>
    <row r="203" spans="12:18" ht="15.75" customHeight="1" x14ac:dyDescent="0.25">
      <c r="L203" s="90"/>
      <c r="R203" s="66"/>
    </row>
    <row r="204" spans="12:18" ht="15.75" customHeight="1" x14ac:dyDescent="0.25">
      <c r="L204" s="90"/>
      <c r="R204" s="66"/>
    </row>
    <row r="205" spans="12:18" ht="15.75" customHeight="1" x14ac:dyDescent="0.25">
      <c r="L205" s="90"/>
      <c r="R205" s="66"/>
    </row>
    <row r="206" spans="12:18" ht="15.75" customHeight="1" x14ac:dyDescent="0.25">
      <c r="L206" s="90"/>
      <c r="R206" s="66"/>
    </row>
    <row r="207" spans="12:18" ht="15.75" customHeight="1" x14ac:dyDescent="0.25">
      <c r="L207" s="90"/>
      <c r="R207" s="66"/>
    </row>
    <row r="208" spans="12:18" ht="15.75" customHeight="1" x14ac:dyDescent="0.25">
      <c r="L208" s="90"/>
      <c r="R208" s="66"/>
    </row>
    <row r="209" spans="12:18" ht="15.75" customHeight="1" x14ac:dyDescent="0.25">
      <c r="L209" s="90"/>
      <c r="R209" s="66"/>
    </row>
    <row r="210" spans="12:18" ht="15.75" customHeight="1" x14ac:dyDescent="0.25">
      <c r="L210" s="90"/>
      <c r="R210" s="66"/>
    </row>
    <row r="211" spans="12:18" ht="15.75" customHeight="1" x14ac:dyDescent="0.25">
      <c r="L211" s="90"/>
      <c r="R211" s="66"/>
    </row>
    <row r="212" spans="12:18" ht="15.75" customHeight="1" x14ac:dyDescent="0.25">
      <c r="L212" s="90"/>
      <c r="R212" s="66"/>
    </row>
    <row r="213" spans="12:18" ht="15.75" customHeight="1" x14ac:dyDescent="0.25">
      <c r="L213" s="90"/>
      <c r="R213" s="66"/>
    </row>
    <row r="214" spans="12:18" ht="15.75" customHeight="1" x14ac:dyDescent="0.25">
      <c r="L214" s="90"/>
      <c r="R214" s="66"/>
    </row>
    <row r="215" spans="12:18" ht="15.75" customHeight="1" x14ac:dyDescent="0.25">
      <c r="L215" s="90"/>
      <c r="R215" s="66"/>
    </row>
    <row r="216" spans="12:18" ht="15.75" customHeight="1" x14ac:dyDescent="0.25">
      <c r="L216" s="90"/>
      <c r="R216" s="66"/>
    </row>
    <row r="217" spans="12:18" ht="15.75" customHeight="1" x14ac:dyDescent="0.25">
      <c r="L217" s="90"/>
      <c r="R217" s="66"/>
    </row>
    <row r="218" spans="12:18" ht="15.75" customHeight="1" x14ac:dyDescent="0.25">
      <c r="L218" s="90"/>
      <c r="R218" s="66"/>
    </row>
    <row r="219" spans="12:18" ht="15.75" customHeight="1" x14ac:dyDescent="0.25">
      <c r="L219" s="90"/>
      <c r="R219" s="66"/>
    </row>
    <row r="220" spans="12:18" ht="15.75" customHeight="1" x14ac:dyDescent="0.25">
      <c r="L220" s="90"/>
      <c r="R220" s="66"/>
    </row>
    <row r="221" spans="12:18" ht="15.75" customHeight="1" x14ac:dyDescent="0.25">
      <c r="L221" s="90"/>
      <c r="R221" s="66"/>
    </row>
    <row r="222" spans="12:18" ht="15.75" customHeight="1" x14ac:dyDescent="0.25">
      <c r="L222" s="90"/>
      <c r="R222" s="66"/>
    </row>
    <row r="223" spans="12:18" ht="15.75" customHeight="1" x14ac:dyDescent="0.25">
      <c r="L223" s="90"/>
      <c r="R223" s="66"/>
    </row>
    <row r="224" spans="12:18" ht="15.75" customHeight="1" x14ac:dyDescent="0.25">
      <c r="L224" s="90"/>
      <c r="R224" s="66"/>
    </row>
    <row r="225" spans="12:18" ht="15.75" customHeight="1" x14ac:dyDescent="0.25">
      <c r="L225" s="90"/>
      <c r="R225" s="66"/>
    </row>
    <row r="226" spans="12:18" ht="15.75" customHeight="1" x14ac:dyDescent="0.25">
      <c r="L226" s="90"/>
      <c r="R226" s="66"/>
    </row>
    <row r="227" spans="12:18" ht="15.75" customHeight="1" x14ac:dyDescent="0.25">
      <c r="L227" s="90"/>
      <c r="R227" s="66"/>
    </row>
    <row r="228" spans="12:18" ht="15.75" customHeight="1" x14ac:dyDescent="0.25">
      <c r="L228" s="90"/>
      <c r="R228" s="66"/>
    </row>
    <row r="229" spans="12:18" ht="15.75" customHeight="1" x14ac:dyDescent="0.25">
      <c r="L229" s="90"/>
      <c r="R229" s="66"/>
    </row>
    <row r="230" spans="12:18" ht="15.75" customHeight="1" x14ac:dyDescent="0.25">
      <c r="L230" s="90"/>
      <c r="R230" s="66"/>
    </row>
    <row r="231" spans="12:18" ht="15.75" customHeight="1" x14ac:dyDescent="0.25">
      <c r="L231" s="90"/>
      <c r="R231" s="66"/>
    </row>
    <row r="232" spans="12:18" ht="15.75" customHeight="1" x14ac:dyDescent="0.25">
      <c r="L232" s="90"/>
      <c r="R232" s="66"/>
    </row>
    <row r="233" spans="12:18" ht="15.75" customHeight="1" x14ac:dyDescent="0.25">
      <c r="L233" s="90"/>
      <c r="R233" s="66"/>
    </row>
    <row r="234" spans="12:18" ht="15.75" customHeight="1" x14ac:dyDescent="0.25">
      <c r="L234" s="90"/>
      <c r="R234" s="66"/>
    </row>
    <row r="235" spans="12:18" ht="15.75" customHeight="1" x14ac:dyDescent="0.25">
      <c r="L235" s="90"/>
      <c r="R235" s="66"/>
    </row>
    <row r="236" spans="12:18" ht="15.75" customHeight="1" x14ac:dyDescent="0.25">
      <c r="L236" s="90"/>
      <c r="R236" s="66"/>
    </row>
    <row r="237" spans="12:18" ht="15.75" customHeight="1" x14ac:dyDescent="0.25">
      <c r="L237" s="90"/>
      <c r="R237" s="66"/>
    </row>
    <row r="238" spans="12:18" ht="15.75" customHeight="1" x14ac:dyDescent="0.25">
      <c r="L238" s="90"/>
      <c r="R238" s="66"/>
    </row>
    <row r="239" spans="12:18" ht="15.75" customHeight="1" x14ac:dyDescent="0.25">
      <c r="L239" s="90"/>
      <c r="R239" s="66"/>
    </row>
    <row r="240" spans="12:18" ht="15.75" customHeight="1" x14ac:dyDescent="0.25">
      <c r="L240" s="90"/>
      <c r="R240" s="66"/>
    </row>
    <row r="241" spans="12:18" ht="15.75" customHeight="1" x14ac:dyDescent="0.25">
      <c r="L241" s="90"/>
      <c r="R241" s="66"/>
    </row>
    <row r="242" spans="12:18" ht="15.75" customHeight="1" x14ac:dyDescent="0.25">
      <c r="L242" s="90"/>
      <c r="R242" s="66"/>
    </row>
    <row r="243" spans="12:18" ht="15.75" customHeight="1" x14ac:dyDescent="0.25">
      <c r="L243" s="90"/>
      <c r="R243" s="66"/>
    </row>
    <row r="244" spans="12:18" ht="15.75" customHeight="1" x14ac:dyDescent="0.25">
      <c r="L244" s="90"/>
      <c r="R244" s="66"/>
    </row>
    <row r="245" spans="12:18" ht="15.75" customHeight="1" x14ac:dyDescent="0.25">
      <c r="L245" s="90"/>
      <c r="R245" s="66"/>
    </row>
    <row r="246" spans="12:18" ht="15.75" customHeight="1" x14ac:dyDescent="0.25">
      <c r="L246" s="90"/>
      <c r="R246" s="66"/>
    </row>
    <row r="247" spans="12:18" ht="15.75" customHeight="1" x14ac:dyDescent="0.25">
      <c r="L247" s="90"/>
      <c r="R247" s="66"/>
    </row>
    <row r="248" spans="12:18" ht="15.75" customHeight="1" x14ac:dyDescent="0.25">
      <c r="L248" s="90"/>
      <c r="R248" s="66"/>
    </row>
    <row r="249" spans="12:18" ht="15.75" customHeight="1" x14ac:dyDescent="0.25">
      <c r="L249" s="90"/>
      <c r="R249" s="66"/>
    </row>
    <row r="250" spans="12:18" ht="15.75" customHeight="1" x14ac:dyDescent="0.25">
      <c r="L250" s="90"/>
      <c r="R250" s="66"/>
    </row>
    <row r="251" spans="12:18" ht="15.75" customHeight="1" x14ac:dyDescent="0.25">
      <c r="L251" s="90"/>
      <c r="R251" s="66"/>
    </row>
    <row r="252" spans="12:18" ht="15.75" customHeight="1" x14ac:dyDescent="0.25">
      <c r="L252" s="90"/>
      <c r="R252" s="66"/>
    </row>
    <row r="253" spans="12:18" ht="15.75" customHeight="1" x14ac:dyDescent="0.25">
      <c r="L253" s="90"/>
      <c r="R253" s="66"/>
    </row>
    <row r="254" spans="12:18" ht="15.75" customHeight="1" x14ac:dyDescent="0.25">
      <c r="L254" s="90"/>
      <c r="R254" s="66"/>
    </row>
    <row r="255" spans="12:18" ht="15.75" customHeight="1" x14ac:dyDescent="0.25">
      <c r="L255" s="90"/>
      <c r="R255" s="66"/>
    </row>
    <row r="256" spans="12:18" ht="15.75" customHeight="1" x14ac:dyDescent="0.25">
      <c r="L256" s="90"/>
      <c r="R256" s="66"/>
    </row>
    <row r="257" spans="12:18" ht="15.75" customHeight="1" x14ac:dyDescent="0.25">
      <c r="L257" s="90"/>
      <c r="R257" s="66"/>
    </row>
    <row r="258" spans="12:18" ht="15.75" customHeight="1" x14ac:dyDescent="0.25">
      <c r="L258" s="90"/>
      <c r="R258" s="66"/>
    </row>
    <row r="259" spans="12:18" ht="15.75" customHeight="1" x14ac:dyDescent="0.25">
      <c r="L259" s="90"/>
      <c r="R259" s="66"/>
    </row>
    <row r="260" spans="12:18" ht="15.75" customHeight="1" x14ac:dyDescent="0.2"/>
    <row r="261" spans="12:18" ht="15.75" customHeight="1" x14ac:dyDescent="0.2"/>
    <row r="262" spans="12:18" ht="15.75" customHeight="1" x14ac:dyDescent="0.2"/>
    <row r="263" spans="12:18" ht="15.75" customHeight="1" x14ac:dyDescent="0.2"/>
    <row r="264" spans="12:18" ht="15.75" customHeight="1" x14ac:dyDescent="0.2"/>
    <row r="265" spans="12:18" ht="15.75" customHeight="1" x14ac:dyDescent="0.2"/>
    <row r="266" spans="12:18" ht="15.75" customHeight="1" x14ac:dyDescent="0.2"/>
    <row r="267" spans="12:18" ht="15.75" customHeight="1" x14ac:dyDescent="0.2"/>
    <row r="268" spans="12:18" ht="15.75" customHeight="1" x14ac:dyDescent="0.2"/>
    <row r="269" spans="12:18" ht="15.75" customHeight="1" x14ac:dyDescent="0.2"/>
    <row r="270" spans="12:18" ht="15.75" customHeight="1" x14ac:dyDescent="0.2"/>
    <row r="271" spans="12:18" ht="15.75" customHeight="1" x14ac:dyDescent="0.2"/>
    <row r="272" spans="12:1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B2:M2"/>
    <mergeCell ref="B3:M3"/>
    <mergeCell ref="B4:M4"/>
    <mergeCell ref="B6:H6"/>
    <mergeCell ref="B7:B8"/>
    <mergeCell ref="C7:C8"/>
    <mergeCell ref="H7:H8"/>
    <mergeCell ref="I6:O6"/>
    <mergeCell ref="K7:L7"/>
    <mergeCell ref="M7:M8"/>
    <mergeCell ref="N7:N8"/>
    <mergeCell ref="O7:O8"/>
    <mergeCell ref="D7:D8"/>
    <mergeCell ref="E7:E8"/>
    <mergeCell ref="B58:B59"/>
    <mergeCell ref="C58:G58"/>
    <mergeCell ref="C59:G59"/>
    <mergeCell ref="F7:F8"/>
    <mergeCell ref="G7:G8"/>
  </mergeCells>
  <dataValidations count="4">
    <dataValidation type="list" allowBlank="1" showErrorMessage="1" sqref="J9:J56" xr:uid="{00000000-0002-0000-0500-000000000000}">
      <formula1>$R$47:$R$56</formula1>
    </dataValidation>
    <dataValidation type="list" allowBlank="1" showErrorMessage="1" sqref="E9:E56" xr:uid="{00000000-0002-0000-0500-000001000000}">
      <formula1>$R$43:$R$44</formula1>
    </dataValidation>
    <dataValidation type="list" allowBlank="1" showErrorMessage="1" sqref="B9:B56" xr:uid="{00000000-0002-0000-0500-000002000000}">
      <formula1>$R$9:$R$10</formula1>
    </dataValidation>
    <dataValidation type="list" allowBlank="1" showErrorMessage="1" sqref="C9:C56" xr:uid="{00000000-0002-0000-0500-000003000000}">
      <formula1>$R$14:$R$40</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 1_Liquidación</vt:lpstr>
      <vt:lpstr>2_Morosidad</vt:lpstr>
      <vt:lpstr>3_Detalle de origen y aplic (2)</vt:lpstr>
      <vt:lpstr>4_OyA Transferencias Gob Ce (2)</vt:lpstr>
      <vt:lpstr>Ejemplo Detalle de origen y apl</vt:lpstr>
      <vt:lpstr>Ejemplo OyA Transferencias Gob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GENERAL DE LA REPU</dc:creator>
  <cp:lastModifiedBy>Yalena Noguera</cp:lastModifiedBy>
  <cp:lastPrinted>2022-02-10T17:45:41Z</cp:lastPrinted>
  <dcterms:created xsi:type="dcterms:W3CDTF">1999-01-08T03:50:12Z</dcterms:created>
  <dcterms:modified xsi:type="dcterms:W3CDTF">2022-02-18T18:27:04Z</dcterms:modified>
</cp:coreProperties>
</file>